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4295" windowHeight="4890" activeTab="2"/>
  </bookViews>
  <sheets>
    <sheet name="Magic and Inductor Chart2" sheetId="5" r:id="rId1"/>
    <sheet name="Magic and inductor" sheetId="1" r:id="rId2"/>
    <sheet name="Biased Chart1" sheetId="4" r:id="rId3"/>
    <sheet name="Biased" sheetId="2" r:id="rId4"/>
  </sheets>
  <calcPr calcId="114210"/>
</workbook>
</file>

<file path=xl/calcChain.xml><?xml version="1.0" encoding="utf-8"?>
<calcChain xmlns="http://schemas.openxmlformats.org/spreadsheetml/2006/main">
  <c r="K4" i="2"/>
  <c r="M97"/>
  <c r="K14"/>
  <c r="K97"/>
  <c r="J14"/>
  <c r="J97"/>
  <c r="I14"/>
  <c r="I97"/>
  <c r="H14"/>
  <c r="H97"/>
  <c r="G14"/>
  <c r="G97"/>
  <c r="F14"/>
  <c r="F97"/>
  <c r="E14"/>
  <c r="E97"/>
  <c r="D14"/>
  <c r="D97"/>
  <c r="M96"/>
  <c r="K96"/>
  <c r="J96"/>
  <c r="I96"/>
  <c r="H96"/>
  <c r="G96"/>
  <c r="F96"/>
  <c r="E96"/>
  <c r="D96"/>
  <c r="M95"/>
  <c r="K95"/>
  <c r="J95"/>
  <c r="I95"/>
  <c r="H95"/>
  <c r="G95"/>
  <c r="F95"/>
  <c r="E95"/>
  <c r="D95"/>
  <c r="M94"/>
  <c r="K94"/>
  <c r="J94"/>
  <c r="I94"/>
  <c r="H94"/>
  <c r="G94"/>
  <c r="F94"/>
  <c r="E94"/>
  <c r="D94"/>
  <c r="M93"/>
  <c r="K93"/>
  <c r="J93"/>
  <c r="I93"/>
  <c r="H93"/>
  <c r="G93"/>
  <c r="F93"/>
  <c r="E93"/>
  <c r="D93"/>
  <c r="M92"/>
  <c r="K92"/>
  <c r="J92"/>
  <c r="I92"/>
  <c r="H92"/>
  <c r="G92"/>
  <c r="F92"/>
  <c r="E92"/>
  <c r="D92"/>
  <c r="M91"/>
  <c r="K91"/>
  <c r="J91"/>
  <c r="I91"/>
  <c r="H91"/>
  <c r="G91"/>
  <c r="F91"/>
  <c r="E91"/>
  <c r="D91"/>
  <c r="M90"/>
  <c r="K90"/>
  <c r="J90"/>
  <c r="I90"/>
  <c r="H90"/>
  <c r="G90"/>
  <c r="F90"/>
  <c r="E90"/>
  <c r="D90"/>
  <c r="M89"/>
  <c r="K89"/>
  <c r="J89"/>
  <c r="I89"/>
  <c r="H89"/>
  <c r="G89"/>
  <c r="F89"/>
  <c r="E89"/>
  <c r="D89"/>
  <c r="M88"/>
  <c r="K88"/>
  <c r="J88"/>
  <c r="I88"/>
  <c r="H88"/>
  <c r="G88"/>
  <c r="F88"/>
  <c r="E88"/>
  <c r="D88"/>
  <c r="M87"/>
  <c r="K87"/>
  <c r="J87"/>
  <c r="I87"/>
  <c r="H87"/>
  <c r="G87"/>
  <c r="F87"/>
  <c r="E87"/>
  <c r="D87"/>
  <c r="M86"/>
  <c r="K86"/>
  <c r="J86"/>
  <c r="I86"/>
  <c r="H86"/>
  <c r="G86"/>
  <c r="F86"/>
  <c r="E86"/>
  <c r="D86"/>
  <c r="M85"/>
  <c r="K85"/>
  <c r="J85"/>
  <c r="I85"/>
  <c r="H85"/>
  <c r="G85"/>
  <c r="F85"/>
  <c r="E85"/>
  <c r="D85"/>
  <c r="M84"/>
  <c r="K84"/>
  <c r="J84"/>
  <c r="I84"/>
  <c r="H84"/>
  <c r="G84"/>
  <c r="F84"/>
  <c r="E84"/>
  <c r="D84"/>
  <c r="M83"/>
  <c r="K83"/>
  <c r="J83"/>
  <c r="I83"/>
  <c r="H83"/>
  <c r="G83"/>
  <c r="F83"/>
  <c r="E83"/>
  <c r="D83"/>
  <c r="M82"/>
  <c r="K82"/>
  <c r="J82"/>
  <c r="I82"/>
  <c r="H82"/>
  <c r="G82"/>
  <c r="F82"/>
  <c r="E82"/>
  <c r="D82"/>
  <c r="M81"/>
  <c r="K81"/>
  <c r="J81"/>
  <c r="I81"/>
  <c r="H81"/>
  <c r="G81"/>
  <c r="F81"/>
  <c r="E81"/>
  <c r="D81"/>
  <c r="M80"/>
  <c r="K80"/>
  <c r="J80"/>
  <c r="I80"/>
  <c r="H80"/>
  <c r="G80"/>
  <c r="F80"/>
  <c r="E80"/>
  <c r="D80"/>
  <c r="M79"/>
  <c r="K79"/>
  <c r="J79"/>
  <c r="I79"/>
  <c r="H79"/>
  <c r="G79"/>
  <c r="F79"/>
  <c r="E79"/>
  <c r="D79"/>
  <c r="M78"/>
  <c r="K78"/>
  <c r="J78"/>
  <c r="I78"/>
  <c r="H78"/>
  <c r="G78"/>
  <c r="F78"/>
  <c r="E78"/>
  <c r="D78"/>
  <c r="M77"/>
  <c r="K77"/>
  <c r="J77"/>
  <c r="I77"/>
  <c r="H77"/>
  <c r="G77"/>
  <c r="F77"/>
  <c r="E77"/>
  <c r="D77"/>
  <c r="M76"/>
  <c r="K76"/>
  <c r="J76"/>
  <c r="I76"/>
  <c r="H76"/>
  <c r="G76"/>
  <c r="F76"/>
  <c r="E76"/>
  <c r="D76"/>
  <c r="M75"/>
  <c r="K75"/>
  <c r="J75"/>
  <c r="I75"/>
  <c r="H75"/>
  <c r="G75"/>
  <c r="F75"/>
  <c r="E75"/>
  <c r="D75"/>
  <c r="M74"/>
  <c r="K74"/>
  <c r="J74"/>
  <c r="I74"/>
  <c r="H74"/>
  <c r="G74"/>
  <c r="F74"/>
  <c r="E74"/>
  <c r="D74"/>
  <c r="M73"/>
  <c r="K73"/>
  <c r="J73"/>
  <c r="I73"/>
  <c r="H73"/>
  <c r="G73"/>
  <c r="F73"/>
  <c r="E73"/>
  <c r="D73"/>
  <c r="M72"/>
  <c r="K72"/>
  <c r="J72"/>
  <c r="I72"/>
  <c r="H72"/>
  <c r="G72"/>
  <c r="F72"/>
  <c r="E72"/>
  <c r="D72"/>
  <c r="M71"/>
  <c r="K71"/>
  <c r="J71"/>
  <c r="I71"/>
  <c r="H71"/>
  <c r="G71"/>
  <c r="F71"/>
  <c r="E71"/>
  <c r="D71"/>
  <c r="M70"/>
  <c r="K70"/>
  <c r="J70"/>
  <c r="I70"/>
  <c r="H70"/>
  <c r="G70"/>
  <c r="F70"/>
  <c r="E70"/>
  <c r="D70"/>
  <c r="M69"/>
  <c r="K69"/>
  <c r="J69"/>
  <c r="I69"/>
  <c r="H69"/>
  <c r="G69"/>
  <c r="F69"/>
  <c r="E69"/>
  <c r="D69"/>
  <c r="M68"/>
  <c r="K68"/>
  <c r="J68"/>
  <c r="I68"/>
  <c r="H68"/>
  <c r="G68"/>
  <c r="F68"/>
  <c r="E68"/>
  <c r="D68"/>
  <c r="M67"/>
  <c r="K67"/>
  <c r="J67"/>
  <c r="I67"/>
  <c r="H67"/>
  <c r="G67"/>
  <c r="F67"/>
  <c r="E67"/>
  <c r="D67"/>
  <c r="M66"/>
  <c r="K66"/>
  <c r="J66"/>
  <c r="I66"/>
  <c r="H66"/>
  <c r="G66"/>
  <c r="F66"/>
  <c r="E66"/>
  <c r="D66"/>
  <c r="M65"/>
  <c r="K65"/>
  <c r="J65"/>
  <c r="I65"/>
  <c r="H65"/>
  <c r="G65"/>
  <c r="F65"/>
  <c r="E65"/>
  <c r="D65"/>
  <c r="M64"/>
  <c r="K64"/>
  <c r="J64"/>
  <c r="I64"/>
  <c r="H64"/>
  <c r="G64"/>
  <c r="F64"/>
  <c r="E64"/>
  <c r="D64"/>
  <c r="M63"/>
  <c r="K63"/>
  <c r="J63"/>
  <c r="I63"/>
  <c r="H63"/>
  <c r="G63"/>
  <c r="F63"/>
  <c r="E63"/>
  <c r="D63"/>
  <c r="M62"/>
  <c r="K62"/>
  <c r="J62"/>
  <c r="I62"/>
  <c r="H62"/>
  <c r="G62"/>
  <c r="F62"/>
  <c r="E62"/>
  <c r="D62"/>
  <c r="M61"/>
  <c r="K61"/>
  <c r="J61"/>
  <c r="I61"/>
  <c r="H61"/>
  <c r="G61"/>
  <c r="F61"/>
  <c r="E61"/>
  <c r="D61"/>
  <c r="M60"/>
  <c r="K60"/>
  <c r="J60"/>
  <c r="I60"/>
  <c r="H60"/>
  <c r="G60"/>
  <c r="F60"/>
  <c r="E60"/>
  <c r="D60"/>
  <c r="M59"/>
  <c r="K59"/>
  <c r="J59"/>
  <c r="I59"/>
  <c r="H59"/>
  <c r="G59"/>
  <c r="F59"/>
  <c r="E59"/>
  <c r="D59"/>
  <c r="M58"/>
  <c r="K58"/>
  <c r="J58"/>
  <c r="I58"/>
  <c r="H58"/>
  <c r="G58"/>
  <c r="F58"/>
  <c r="E58"/>
  <c r="D58"/>
  <c r="M57"/>
  <c r="K57"/>
  <c r="J57"/>
  <c r="I57"/>
  <c r="H57"/>
  <c r="G57"/>
  <c r="F57"/>
  <c r="E57"/>
  <c r="D57"/>
  <c r="M56"/>
  <c r="K56"/>
  <c r="J56"/>
  <c r="I56"/>
  <c r="H56"/>
  <c r="G56"/>
  <c r="F56"/>
  <c r="E56"/>
  <c r="D56"/>
  <c r="M55"/>
  <c r="K55"/>
  <c r="J55"/>
  <c r="I55"/>
  <c r="H55"/>
  <c r="G55"/>
  <c r="F55"/>
  <c r="E55"/>
  <c r="D55"/>
  <c r="M54"/>
  <c r="K54"/>
  <c r="J54"/>
  <c r="I54"/>
  <c r="H54"/>
  <c r="G54"/>
  <c r="F54"/>
  <c r="E54"/>
  <c r="D54"/>
  <c r="M53"/>
  <c r="K53"/>
  <c r="J53"/>
  <c r="I53"/>
  <c r="H53"/>
  <c r="G53"/>
  <c r="F53"/>
  <c r="E53"/>
  <c r="D53"/>
  <c r="M52"/>
  <c r="K52"/>
  <c r="J52"/>
  <c r="I52"/>
  <c r="H52"/>
  <c r="G52"/>
  <c r="F52"/>
  <c r="E52"/>
  <c r="D52"/>
  <c r="M51"/>
  <c r="K51"/>
  <c r="J51"/>
  <c r="I51"/>
  <c r="H51"/>
  <c r="G51"/>
  <c r="F51"/>
  <c r="E51"/>
  <c r="D51"/>
  <c r="M50"/>
  <c r="K50"/>
  <c r="J50"/>
  <c r="I50"/>
  <c r="H50"/>
  <c r="G50"/>
  <c r="F50"/>
  <c r="E50"/>
  <c r="D50"/>
  <c r="M49"/>
  <c r="K49"/>
  <c r="J49"/>
  <c r="I49"/>
  <c r="H49"/>
  <c r="G49"/>
  <c r="F49"/>
  <c r="E49"/>
  <c r="D49"/>
  <c r="M48"/>
  <c r="K48"/>
  <c r="J48"/>
  <c r="I48"/>
  <c r="H48"/>
  <c r="G48"/>
  <c r="F48"/>
  <c r="E48"/>
  <c r="D48"/>
  <c r="M47"/>
  <c r="K47"/>
  <c r="J47"/>
  <c r="I47"/>
  <c r="H47"/>
  <c r="G47"/>
  <c r="F47"/>
  <c r="E47"/>
  <c r="D47"/>
  <c r="M46"/>
  <c r="K46"/>
  <c r="J46"/>
  <c r="I46"/>
  <c r="H46"/>
  <c r="G46"/>
  <c r="F46"/>
  <c r="E46"/>
  <c r="D46"/>
  <c r="M45"/>
  <c r="K45"/>
  <c r="J45"/>
  <c r="I45"/>
  <c r="H45"/>
  <c r="G45"/>
  <c r="F45"/>
  <c r="E45"/>
  <c r="D45"/>
  <c r="M44"/>
  <c r="K44"/>
  <c r="J44"/>
  <c r="I44"/>
  <c r="H44"/>
  <c r="G44"/>
  <c r="F44"/>
  <c r="E44"/>
  <c r="D44"/>
  <c r="M43"/>
  <c r="K43"/>
  <c r="J43"/>
  <c r="I43"/>
  <c r="H43"/>
  <c r="G43"/>
  <c r="F43"/>
  <c r="E43"/>
  <c r="D43"/>
  <c r="M42"/>
  <c r="K42"/>
  <c r="J42"/>
  <c r="I42"/>
  <c r="H42"/>
  <c r="G42"/>
  <c r="F42"/>
  <c r="E42"/>
  <c r="D42"/>
  <c r="M41"/>
  <c r="K41"/>
  <c r="J41"/>
  <c r="I41"/>
  <c r="H41"/>
  <c r="G41"/>
  <c r="F41"/>
  <c r="E41"/>
  <c r="D41"/>
  <c r="M40"/>
  <c r="K40"/>
  <c r="J40"/>
  <c r="I40"/>
  <c r="H40"/>
  <c r="G40"/>
  <c r="F40"/>
  <c r="E40"/>
  <c r="D40"/>
  <c r="M39"/>
  <c r="K39"/>
  <c r="J39"/>
  <c r="I39"/>
  <c r="H39"/>
  <c r="G39"/>
  <c r="F39"/>
  <c r="E39"/>
  <c r="D39"/>
  <c r="M38"/>
  <c r="K38"/>
  <c r="J38"/>
  <c r="I38"/>
  <c r="H38"/>
  <c r="G38"/>
  <c r="F38"/>
  <c r="E38"/>
  <c r="D38"/>
  <c r="M37"/>
  <c r="K37"/>
  <c r="J37"/>
  <c r="I37"/>
  <c r="H37"/>
  <c r="G37"/>
  <c r="F37"/>
  <c r="E37"/>
  <c r="D37"/>
  <c r="M36"/>
  <c r="K36"/>
  <c r="J36"/>
  <c r="I36"/>
  <c r="H36"/>
  <c r="G36"/>
  <c r="F36"/>
  <c r="E36"/>
  <c r="D36"/>
  <c r="M35"/>
  <c r="K35"/>
  <c r="J35"/>
  <c r="I35"/>
  <c r="H35"/>
  <c r="G35"/>
  <c r="F35"/>
  <c r="E35"/>
  <c r="D35"/>
  <c r="M34"/>
  <c r="K34"/>
  <c r="J34"/>
  <c r="I34"/>
  <c r="H34"/>
  <c r="G34"/>
  <c r="F34"/>
  <c r="E34"/>
  <c r="D34"/>
  <c r="M33"/>
  <c r="K33"/>
  <c r="J33"/>
  <c r="I33"/>
  <c r="H33"/>
  <c r="G33"/>
  <c r="F33"/>
  <c r="E33"/>
  <c r="D33"/>
  <c r="M32"/>
  <c r="K32"/>
  <c r="J32"/>
  <c r="I32"/>
  <c r="H32"/>
  <c r="G32"/>
  <c r="F32"/>
  <c r="E32"/>
  <c r="D32"/>
  <c r="M31"/>
  <c r="K31"/>
  <c r="J31"/>
  <c r="I31"/>
  <c r="H31"/>
  <c r="G31"/>
  <c r="F31"/>
  <c r="E31"/>
  <c r="D31"/>
  <c r="M30"/>
  <c r="K30"/>
  <c r="J30"/>
  <c r="I30"/>
  <c r="H30"/>
  <c r="G30"/>
  <c r="F30"/>
  <c r="E30"/>
  <c r="D30"/>
  <c r="M29"/>
  <c r="K29"/>
  <c r="J29"/>
  <c r="I29"/>
  <c r="H29"/>
  <c r="G29"/>
  <c r="F29"/>
  <c r="E29"/>
  <c r="D29"/>
  <c r="M28"/>
  <c r="K28"/>
  <c r="J28"/>
  <c r="I28"/>
  <c r="H28"/>
  <c r="G28"/>
  <c r="F28"/>
  <c r="E28"/>
  <c r="D28"/>
  <c r="M27"/>
  <c r="K27"/>
  <c r="J27"/>
  <c r="I27"/>
  <c r="H27"/>
  <c r="G27"/>
  <c r="F27"/>
  <c r="E27"/>
  <c r="D27"/>
  <c r="M26"/>
  <c r="K26"/>
  <c r="J26"/>
  <c r="I26"/>
  <c r="H26"/>
  <c r="G26"/>
  <c r="F26"/>
  <c r="E26"/>
  <c r="D26"/>
  <c r="M25"/>
  <c r="K25"/>
  <c r="J25"/>
  <c r="I25"/>
  <c r="H25"/>
  <c r="G25"/>
  <c r="F25"/>
  <c r="E25"/>
  <c r="D25"/>
  <c r="M24"/>
  <c r="K24"/>
  <c r="J24"/>
  <c r="I24"/>
  <c r="H24"/>
  <c r="G24"/>
  <c r="F24"/>
  <c r="E24"/>
  <c r="D24"/>
  <c r="M23"/>
  <c r="K23"/>
  <c r="J23"/>
  <c r="I23"/>
  <c r="H23"/>
  <c r="G23"/>
  <c r="F23"/>
  <c r="E23"/>
  <c r="D23"/>
  <c r="M22"/>
  <c r="K22"/>
  <c r="J22"/>
  <c r="I22"/>
  <c r="H22"/>
  <c r="G22"/>
  <c r="F22"/>
  <c r="E22"/>
  <c r="D22"/>
  <c r="M21"/>
  <c r="K21"/>
  <c r="J21"/>
  <c r="I21"/>
  <c r="H21"/>
  <c r="G21"/>
  <c r="F21"/>
  <c r="E21"/>
  <c r="D21"/>
  <c r="M20"/>
  <c r="K20"/>
  <c r="J20"/>
  <c r="I20"/>
  <c r="H20"/>
  <c r="G20"/>
  <c r="F20"/>
  <c r="E20"/>
  <c r="D20"/>
  <c r="M19"/>
  <c r="K19"/>
  <c r="J19"/>
  <c r="I19"/>
  <c r="H19"/>
  <c r="G19"/>
  <c r="F19"/>
  <c r="E19"/>
  <c r="D19"/>
  <c r="M18"/>
  <c r="K18"/>
  <c r="J18"/>
  <c r="I18"/>
  <c r="H18"/>
  <c r="G18"/>
  <c r="F18"/>
  <c r="E18"/>
  <c r="D18"/>
  <c r="M17"/>
  <c r="K17"/>
  <c r="J17"/>
  <c r="I17"/>
  <c r="H17"/>
  <c r="G17"/>
  <c r="F17"/>
  <c r="E17"/>
  <c r="D17"/>
  <c r="M16"/>
  <c r="K16"/>
  <c r="J16"/>
  <c r="I16"/>
  <c r="H16"/>
  <c r="G16"/>
  <c r="F16"/>
  <c r="E16"/>
  <c r="D16"/>
  <c r="K7"/>
  <c r="K6"/>
  <c r="K5"/>
  <c r="S3"/>
  <c r="O16"/>
  <c r="Y2"/>
  <c r="Y3"/>
  <c r="Q16"/>
  <c r="S16"/>
  <c r="R16"/>
  <c r="T16"/>
  <c r="U16"/>
  <c r="V16"/>
  <c r="X13" i="1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B16" i="2"/>
  <c r="K2"/>
  <c r="B17"/>
  <c r="R17"/>
  <c r="A17"/>
  <c r="A18"/>
  <c r="S4"/>
  <c r="S2"/>
  <c r="C12" i="1"/>
  <c r="S3"/>
  <c r="O134"/>
  <c r="S2"/>
  <c r="B12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B134"/>
  <c r="K3"/>
  <c r="M12"/>
  <c r="K2"/>
  <c r="G12"/>
  <c r="B18" i="2"/>
  <c r="A19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17"/>
  <c r="Q17"/>
  <c r="S17"/>
  <c r="O18"/>
  <c r="Q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P16"/>
  <c r="P17"/>
  <c r="T17"/>
  <c r="O38"/>
  <c r="S4" i="1"/>
  <c r="F12"/>
  <c r="H12"/>
  <c r="Y2"/>
  <c r="Y3"/>
  <c r="Q12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Q134"/>
  <c r="S134"/>
  <c r="G134"/>
  <c r="B14"/>
  <c r="B16"/>
  <c r="Q16"/>
  <c r="S16"/>
  <c r="B18"/>
  <c r="B20"/>
  <c r="R20"/>
  <c r="B22"/>
  <c r="B24"/>
  <c r="R24"/>
  <c r="B26"/>
  <c r="B28"/>
  <c r="R28"/>
  <c r="B30"/>
  <c r="B32"/>
  <c r="R32"/>
  <c r="B34"/>
  <c r="M34"/>
  <c r="B36"/>
  <c r="R36"/>
  <c r="B38"/>
  <c r="M38"/>
  <c r="B40"/>
  <c r="R40"/>
  <c r="B42"/>
  <c r="M42"/>
  <c r="B44"/>
  <c r="R44"/>
  <c r="B46"/>
  <c r="M46"/>
  <c r="B48"/>
  <c r="R48"/>
  <c r="B50"/>
  <c r="M50"/>
  <c r="B52"/>
  <c r="M52"/>
  <c r="B54"/>
  <c r="M54"/>
  <c r="B56"/>
  <c r="M56"/>
  <c r="B58"/>
  <c r="M58"/>
  <c r="B60"/>
  <c r="M60"/>
  <c r="B62"/>
  <c r="M62"/>
  <c r="B64"/>
  <c r="M64"/>
  <c r="B66"/>
  <c r="M66"/>
  <c r="B68"/>
  <c r="M68"/>
  <c r="B70"/>
  <c r="M70"/>
  <c r="B72"/>
  <c r="M72"/>
  <c r="B74"/>
  <c r="M74"/>
  <c r="B76"/>
  <c r="M76"/>
  <c r="B78"/>
  <c r="M78"/>
  <c r="B80"/>
  <c r="F80"/>
  <c r="B82"/>
  <c r="M82"/>
  <c r="B84"/>
  <c r="M84"/>
  <c r="B86"/>
  <c r="M86"/>
  <c r="B88"/>
  <c r="M88"/>
  <c r="B90"/>
  <c r="B92"/>
  <c r="G92"/>
  <c r="B94"/>
  <c r="G94"/>
  <c r="B96"/>
  <c r="G96"/>
  <c r="B98"/>
  <c r="G98"/>
  <c r="B100"/>
  <c r="G100"/>
  <c r="B102"/>
  <c r="G102"/>
  <c r="B104"/>
  <c r="G104"/>
  <c r="B106"/>
  <c r="G106"/>
  <c r="B108"/>
  <c r="G108"/>
  <c r="B110"/>
  <c r="G110"/>
  <c r="B112"/>
  <c r="G112"/>
  <c r="B114"/>
  <c r="G114"/>
  <c r="B116"/>
  <c r="G116"/>
  <c r="B118"/>
  <c r="G118"/>
  <c r="B120"/>
  <c r="G120"/>
  <c r="B122"/>
  <c r="G122"/>
  <c r="B124"/>
  <c r="G124"/>
  <c r="B126"/>
  <c r="G126"/>
  <c r="B128"/>
  <c r="G128"/>
  <c r="B130"/>
  <c r="G130"/>
  <c r="B132"/>
  <c r="G132"/>
  <c r="B13"/>
  <c r="G13"/>
  <c r="B15"/>
  <c r="G15"/>
  <c r="B17"/>
  <c r="G17"/>
  <c r="B19"/>
  <c r="G19"/>
  <c r="B21"/>
  <c r="G21"/>
  <c r="B23"/>
  <c r="G23"/>
  <c r="B25"/>
  <c r="G25"/>
  <c r="B27"/>
  <c r="G27"/>
  <c r="B29"/>
  <c r="G29"/>
  <c r="B31"/>
  <c r="G31"/>
  <c r="B33"/>
  <c r="G33"/>
  <c r="B35"/>
  <c r="R35"/>
  <c r="B37"/>
  <c r="B39"/>
  <c r="R39"/>
  <c r="B41"/>
  <c r="B43"/>
  <c r="R43"/>
  <c r="B45"/>
  <c r="B47"/>
  <c r="R47"/>
  <c r="B49"/>
  <c r="B51"/>
  <c r="R51"/>
  <c r="B53"/>
  <c r="B55"/>
  <c r="R55"/>
  <c r="B57"/>
  <c r="B59"/>
  <c r="R59"/>
  <c r="B61"/>
  <c r="B63"/>
  <c r="R63"/>
  <c r="B65"/>
  <c r="B67"/>
  <c r="R67"/>
  <c r="B69"/>
  <c r="B71"/>
  <c r="R71"/>
  <c r="B73"/>
  <c r="B75"/>
  <c r="R75"/>
  <c r="B77"/>
  <c r="B79"/>
  <c r="R79"/>
  <c r="B81"/>
  <c r="B83"/>
  <c r="R83"/>
  <c r="B85"/>
  <c r="B87"/>
  <c r="R87"/>
  <c r="B89"/>
  <c r="B91"/>
  <c r="R91"/>
  <c r="B93"/>
  <c r="B95"/>
  <c r="R95"/>
  <c r="B97"/>
  <c r="B99"/>
  <c r="R99"/>
  <c r="B101"/>
  <c r="B103"/>
  <c r="R103"/>
  <c r="B105"/>
  <c r="B107"/>
  <c r="R107"/>
  <c r="B109"/>
  <c r="B111"/>
  <c r="R111"/>
  <c r="B113"/>
  <c r="B115"/>
  <c r="R115"/>
  <c r="B117"/>
  <c r="B119"/>
  <c r="R119"/>
  <c r="B121"/>
  <c r="B123"/>
  <c r="R123"/>
  <c r="B125"/>
  <c r="M125"/>
  <c r="B127"/>
  <c r="R127"/>
  <c r="B129"/>
  <c r="B131"/>
  <c r="R131"/>
  <c r="B133"/>
  <c r="M133"/>
  <c r="H80"/>
  <c r="E12"/>
  <c r="I12"/>
  <c r="G36"/>
  <c r="E36"/>
  <c r="C36"/>
  <c r="G40"/>
  <c r="E40"/>
  <c r="C40"/>
  <c r="G44"/>
  <c r="E44"/>
  <c r="C44"/>
  <c r="M48"/>
  <c r="G48"/>
  <c r="E48"/>
  <c r="C48"/>
  <c r="M15"/>
  <c r="F19"/>
  <c r="H19"/>
  <c r="M19"/>
  <c r="F21"/>
  <c r="H21"/>
  <c r="M21"/>
  <c r="F23"/>
  <c r="H23"/>
  <c r="M23"/>
  <c r="F25"/>
  <c r="H25"/>
  <c r="M25"/>
  <c r="F27"/>
  <c r="H27"/>
  <c r="M27"/>
  <c r="F29"/>
  <c r="H29"/>
  <c r="M29"/>
  <c r="F31"/>
  <c r="H31"/>
  <c r="M31"/>
  <c r="F33"/>
  <c r="H33"/>
  <c r="M33"/>
  <c r="F36"/>
  <c r="H36"/>
  <c r="F40"/>
  <c r="H40"/>
  <c r="F44"/>
  <c r="H44"/>
  <c r="F48"/>
  <c r="H48"/>
  <c r="G34"/>
  <c r="E34"/>
  <c r="C34"/>
  <c r="G38"/>
  <c r="E38"/>
  <c r="C38"/>
  <c r="G42"/>
  <c r="E42"/>
  <c r="C42"/>
  <c r="G46"/>
  <c r="E46"/>
  <c r="C46"/>
  <c r="F13"/>
  <c r="H13"/>
  <c r="M13"/>
  <c r="F15"/>
  <c r="H15"/>
  <c r="F17"/>
  <c r="H17"/>
  <c r="M17"/>
  <c r="C13"/>
  <c r="E13"/>
  <c r="F14"/>
  <c r="H14"/>
  <c r="C15"/>
  <c r="E15"/>
  <c r="F16"/>
  <c r="H16"/>
  <c r="C17"/>
  <c r="E17"/>
  <c r="F18"/>
  <c r="H18"/>
  <c r="C19"/>
  <c r="E19"/>
  <c r="F20"/>
  <c r="H20"/>
  <c r="C21"/>
  <c r="E21"/>
  <c r="F22"/>
  <c r="H22"/>
  <c r="C23"/>
  <c r="E23"/>
  <c r="F24"/>
  <c r="H24"/>
  <c r="C25"/>
  <c r="E25"/>
  <c r="F26"/>
  <c r="H26"/>
  <c r="C27"/>
  <c r="E27"/>
  <c r="F28"/>
  <c r="H28"/>
  <c r="C29"/>
  <c r="E29"/>
  <c r="F30"/>
  <c r="H30"/>
  <c r="C31"/>
  <c r="E31"/>
  <c r="F32"/>
  <c r="H32"/>
  <c r="C33"/>
  <c r="E33"/>
  <c r="F34"/>
  <c r="H34"/>
  <c r="M36"/>
  <c r="F38"/>
  <c r="H38"/>
  <c r="M40"/>
  <c r="F42"/>
  <c r="H42"/>
  <c r="M44"/>
  <c r="F46"/>
  <c r="H46"/>
  <c r="G84"/>
  <c r="E84"/>
  <c r="C84"/>
  <c r="G88"/>
  <c r="E88"/>
  <c r="C88"/>
  <c r="F35"/>
  <c r="H35"/>
  <c r="F37"/>
  <c r="H37"/>
  <c r="F39"/>
  <c r="H39"/>
  <c r="F41"/>
  <c r="H41"/>
  <c r="F43"/>
  <c r="H43"/>
  <c r="F45"/>
  <c r="H45"/>
  <c r="F47"/>
  <c r="H47"/>
  <c r="F49"/>
  <c r="H49"/>
  <c r="C50"/>
  <c r="E50"/>
  <c r="G50"/>
  <c r="F51"/>
  <c r="H51"/>
  <c r="C52"/>
  <c r="E52"/>
  <c r="G52"/>
  <c r="F53"/>
  <c r="H53"/>
  <c r="C54"/>
  <c r="E54"/>
  <c r="G54"/>
  <c r="F55"/>
  <c r="H55"/>
  <c r="C56"/>
  <c r="E56"/>
  <c r="G56"/>
  <c r="F57"/>
  <c r="H57"/>
  <c r="C58"/>
  <c r="E58"/>
  <c r="G58"/>
  <c r="F59"/>
  <c r="H59"/>
  <c r="C60"/>
  <c r="E60"/>
  <c r="G60"/>
  <c r="F61"/>
  <c r="H61"/>
  <c r="C62"/>
  <c r="E62"/>
  <c r="G62"/>
  <c r="F63"/>
  <c r="H63"/>
  <c r="C64"/>
  <c r="E64"/>
  <c r="G64"/>
  <c r="F65"/>
  <c r="H65"/>
  <c r="C66"/>
  <c r="E66"/>
  <c r="G66"/>
  <c r="F67"/>
  <c r="H67"/>
  <c r="C68"/>
  <c r="E68"/>
  <c r="G68"/>
  <c r="F69"/>
  <c r="H69"/>
  <c r="C70"/>
  <c r="E70"/>
  <c r="G70"/>
  <c r="F71"/>
  <c r="H71"/>
  <c r="C72"/>
  <c r="E72"/>
  <c r="G72"/>
  <c r="F73"/>
  <c r="H73"/>
  <c r="C74"/>
  <c r="E74"/>
  <c r="G74"/>
  <c r="F75"/>
  <c r="H75"/>
  <c r="C76"/>
  <c r="E76"/>
  <c r="G76"/>
  <c r="F77"/>
  <c r="H77"/>
  <c r="C78"/>
  <c r="E78"/>
  <c r="G78"/>
  <c r="F79"/>
  <c r="H79"/>
  <c r="C80"/>
  <c r="F84"/>
  <c r="H84"/>
  <c r="F88"/>
  <c r="H88"/>
  <c r="G80"/>
  <c r="E80"/>
  <c r="G82"/>
  <c r="E82"/>
  <c r="C82"/>
  <c r="G86"/>
  <c r="E86"/>
  <c r="C86"/>
  <c r="G90"/>
  <c r="E90"/>
  <c r="C90"/>
  <c r="M90"/>
  <c r="F50"/>
  <c r="H50"/>
  <c r="F52"/>
  <c r="H52"/>
  <c r="F54"/>
  <c r="H54"/>
  <c r="F56"/>
  <c r="H56"/>
  <c r="F58"/>
  <c r="H58"/>
  <c r="F60"/>
  <c r="H60"/>
  <c r="F62"/>
  <c r="H62"/>
  <c r="F64"/>
  <c r="H64"/>
  <c r="F66"/>
  <c r="H66"/>
  <c r="F68"/>
  <c r="H68"/>
  <c r="F70"/>
  <c r="H70"/>
  <c r="F72"/>
  <c r="H72"/>
  <c r="F74"/>
  <c r="H74"/>
  <c r="F76"/>
  <c r="H76"/>
  <c r="F78"/>
  <c r="H78"/>
  <c r="M80"/>
  <c r="F82"/>
  <c r="H82"/>
  <c r="F86"/>
  <c r="H86"/>
  <c r="F90"/>
  <c r="H90"/>
  <c r="F92"/>
  <c r="H92"/>
  <c r="M92"/>
  <c r="F94"/>
  <c r="H94"/>
  <c r="M94"/>
  <c r="F96"/>
  <c r="H96"/>
  <c r="M96"/>
  <c r="F98"/>
  <c r="H98"/>
  <c r="M98"/>
  <c r="F100"/>
  <c r="H100"/>
  <c r="M100"/>
  <c r="F102"/>
  <c r="H102"/>
  <c r="M102"/>
  <c r="F104"/>
  <c r="H104"/>
  <c r="M104"/>
  <c r="F106"/>
  <c r="H106"/>
  <c r="M106"/>
  <c r="F108"/>
  <c r="H108"/>
  <c r="M108"/>
  <c r="F110"/>
  <c r="H110"/>
  <c r="M110"/>
  <c r="F112"/>
  <c r="H112"/>
  <c r="M112"/>
  <c r="F114"/>
  <c r="H114"/>
  <c r="M114"/>
  <c r="F116"/>
  <c r="H116"/>
  <c r="M116"/>
  <c r="G117"/>
  <c r="F118"/>
  <c r="H118"/>
  <c r="M118"/>
  <c r="G119"/>
  <c r="F120"/>
  <c r="H120"/>
  <c r="M120"/>
  <c r="E121"/>
  <c r="G121"/>
  <c r="F122"/>
  <c r="H122"/>
  <c r="M122"/>
  <c r="E123"/>
  <c r="G123"/>
  <c r="F124"/>
  <c r="H124"/>
  <c r="M124"/>
  <c r="C125"/>
  <c r="E125"/>
  <c r="G125"/>
  <c r="F126"/>
  <c r="H126"/>
  <c r="M126"/>
  <c r="E127"/>
  <c r="G127"/>
  <c r="F128"/>
  <c r="H128"/>
  <c r="M128"/>
  <c r="E129"/>
  <c r="G129"/>
  <c r="F130"/>
  <c r="H130"/>
  <c r="M130"/>
  <c r="E131"/>
  <c r="G131"/>
  <c r="F132"/>
  <c r="H132"/>
  <c r="M132"/>
  <c r="C133"/>
  <c r="E133"/>
  <c r="G133"/>
  <c r="F134"/>
  <c r="H134"/>
  <c r="M134"/>
  <c r="F81"/>
  <c r="H81"/>
  <c r="F83"/>
  <c r="H83"/>
  <c r="F85"/>
  <c r="H85"/>
  <c r="F87"/>
  <c r="H87"/>
  <c r="F89"/>
  <c r="H89"/>
  <c r="F91"/>
  <c r="H91"/>
  <c r="C92"/>
  <c r="E92"/>
  <c r="F93"/>
  <c r="H93"/>
  <c r="C94"/>
  <c r="E94"/>
  <c r="F95"/>
  <c r="H95"/>
  <c r="C96"/>
  <c r="E96"/>
  <c r="F97"/>
  <c r="H97"/>
  <c r="C98"/>
  <c r="E98"/>
  <c r="F99"/>
  <c r="H99"/>
  <c r="C100"/>
  <c r="E100"/>
  <c r="F101"/>
  <c r="H101"/>
  <c r="C102"/>
  <c r="E102"/>
  <c r="F103"/>
  <c r="H103"/>
  <c r="C104"/>
  <c r="E104"/>
  <c r="F105"/>
  <c r="H105"/>
  <c r="C106"/>
  <c r="E106"/>
  <c r="F107"/>
  <c r="H107"/>
  <c r="C108"/>
  <c r="E108"/>
  <c r="F109"/>
  <c r="H109"/>
  <c r="C110"/>
  <c r="E110"/>
  <c r="F111"/>
  <c r="H111"/>
  <c r="C112"/>
  <c r="E112"/>
  <c r="F113"/>
  <c r="H113"/>
  <c r="C114"/>
  <c r="E114"/>
  <c r="F115"/>
  <c r="H115"/>
  <c r="C116"/>
  <c r="E116"/>
  <c r="F117"/>
  <c r="H117"/>
  <c r="C118"/>
  <c r="E118"/>
  <c r="F119"/>
  <c r="H119"/>
  <c r="C120"/>
  <c r="E120"/>
  <c r="F121"/>
  <c r="H121"/>
  <c r="C122"/>
  <c r="E122"/>
  <c r="F123"/>
  <c r="H123"/>
  <c r="C124"/>
  <c r="E124"/>
  <c r="F125"/>
  <c r="H125"/>
  <c r="C126"/>
  <c r="E126"/>
  <c r="F127"/>
  <c r="H127"/>
  <c r="C128"/>
  <c r="E128"/>
  <c r="F129"/>
  <c r="H129"/>
  <c r="C130"/>
  <c r="E130"/>
  <c r="F131"/>
  <c r="H131"/>
  <c r="C132"/>
  <c r="E132"/>
  <c r="F133"/>
  <c r="H133"/>
  <c r="C134"/>
  <c r="E134"/>
  <c r="R18" i="2"/>
  <c r="P18"/>
  <c r="T18"/>
  <c r="U17"/>
  <c r="V17"/>
  <c r="B19"/>
  <c r="A20"/>
  <c r="S18"/>
  <c r="U18"/>
  <c r="V18"/>
  <c r="R129" i="1"/>
  <c r="R121"/>
  <c r="R117"/>
  <c r="R113"/>
  <c r="R109"/>
  <c r="R105"/>
  <c r="R101"/>
  <c r="R97"/>
  <c r="R93"/>
  <c r="R89"/>
  <c r="R85"/>
  <c r="R81"/>
  <c r="R77"/>
  <c r="R73"/>
  <c r="R69"/>
  <c r="R65"/>
  <c r="R61"/>
  <c r="R57"/>
  <c r="R53"/>
  <c r="R49"/>
  <c r="R45"/>
  <c r="R41"/>
  <c r="R37"/>
  <c r="R90"/>
  <c r="R30"/>
  <c r="R26"/>
  <c r="R22"/>
  <c r="Q18"/>
  <c r="S18"/>
  <c r="Q14"/>
  <c r="S14"/>
  <c r="R12"/>
  <c r="R134"/>
  <c r="I132"/>
  <c r="I128"/>
  <c r="J128"/>
  <c r="K128"/>
  <c r="I124"/>
  <c r="Q132"/>
  <c r="S132"/>
  <c r="Q130"/>
  <c r="S130"/>
  <c r="Q128"/>
  <c r="S128"/>
  <c r="Q126"/>
  <c r="S126"/>
  <c r="Q124"/>
  <c r="S124"/>
  <c r="Q122"/>
  <c r="S122"/>
  <c r="Q120"/>
  <c r="S120"/>
  <c r="Q118"/>
  <c r="S118"/>
  <c r="Q116"/>
  <c r="S116"/>
  <c r="Q114"/>
  <c r="S114"/>
  <c r="Q112"/>
  <c r="S112"/>
  <c r="Q110"/>
  <c r="S110"/>
  <c r="Q108"/>
  <c r="S108"/>
  <c r="Q106"/>
  <c r="S106"/>
  <c r="Q104"/>
  <c r="S104"/>
  <c r="Q102"/>
  <c r="S102"/>
  <c r="Q100"/>
  <c r="S100"/>
  <c r="Q98"/>
  <c r="S98"/>
  <c r="Q96"/>
  <c r="S96"/>
  <c r="Q94"/>
  <c r="S94"/>
  <c r="Q92"/>
  <c r="S92"/>
  <c r="Q90"/>
  <c r="S90"/>
  <c r="Q88"/>
  <c r="S88"/>
  <c r="Q86"/>
  <c r="S86"/>
  <c r="Q84"/>
  <c r="S84"/>
  <c r="Q82"/>
  <c r="S82"/>
  <c r="Q80"/>
  <c r="S80"/>
  <c r="Q78"/>
  <c r="S78"/>
  <c r="Q76"/>
  <c r="S76"/>
  <c r="Q74"/>
  <c r="S74"/>
  <c r="Q72"/>
  <c r="S72"/>
  <c r="Q70"/>
  <c r="S70"/>
  <c r="Q68"/>
  <c r="S68"/>
  <c r="Q66"/>
  <c r="S66"/>
  <c r="Q64"/>
  <c r="S64"/>
  <c r="Q62"/>
  <c r="S62"/>
  <c r="Q60"/>
  <c r="S60"/>
  <c r="Q58"/>
  <c r="S58"/>
  <c r="Q56"/>
  <c r="S56"/>
  <c r="Q54"/>
  <c r="S54"/>
  <c r="Q52"/>
  <c r="S52"/>
  <c r="Q50"/>
  <c r="S50"/>
  <c r="Q48"/>
  <c r="S48"/>
  <c r="Q46"/>
  <c r="S46"/>
  <c r="Q44"/>
  <c r="S44"/>
  <c r="Q42"/>
  <c r="S42"/>
  <c r="Q40"/>
  <c r="S40"/>
  <c r="Q38"/>
  <c r="S38"/>
  <c r="Q36"/>
  <c r="S36"/>
  <c r="Q34"/>
  <c r="S34"/>
  <c r="Q32"/>
  <c r="S32"/>
  <c r="Q30"/>
  <c r="S30"/>
  <c r="Q28"/>
  <c r="S28"/>
  <c r="Q26"/>
  <c r="S26"/>
  <c r="Q24"/>
  <c r="S24"/>
  <c r="Q22"/>
  <c r="S22"/>
  <c r="Q20"/>
  <c r="S20"/>
  <c r="R132"/>
  <c r="R130"/>
  <c r="R128"/>
  <c r="R126"/>
  <c r="R124"/>
  <c r="R122"/>
  <c r="R120"/>
  <c r="R118"/>
  <c r="R116"/>
  <c r="R114"/>
  <c r="R112"/>
  <c r="R110"/>
  <c r="R108"/>
  <c r="R106"/>
  <c r="R104"/>
  <c r="R102"/>
  <c r="P102"/>
  <c r="T102"/>
  <c r="U102"/>
  <c r="V102"/>
  <c r="R100"/>
  <c r="R98"/>
  <c r="P98"/>
  <c r="T98"/>
  <c r="U98"/>
  <c r="V98"/>
  <c r="R96"/>
  <c r="R94"/>
  <c r="P94"/>
  <c r="T94"/>
  <c r="U94"/>
  <c r="V94"/>
  <c r="R92"/>
  <c r="R88"/>
  <c r="R86"/>
  <c r="R84"/>
  <c r="R82"/>
  <c r="R80"/>
  <c r="R78"/>
  <c r="R76"/>
  <c r="R74"/>
  <c r="R72"/>
  <c r="R70"/>
  <c r="R68"/>
  <c r="R66"/>
  <c r="R64"/>
  <c r="R62"/>
  <c r="R60"/>
  <c r="R58"/>
  <c r="R56"/>
  <c r="R54"/>
  <c r="R52"/>
  <c r="R50"/>
  <c r="R46"/>
  <c r="P46"/>
  <c r="T46"/>
  <c r="U46"/>
  <c r="V46"/>
  <c r="R42"/>
  <c r="R38"/>
  <c r="P38"/>
  <c r="T38"/>
  <c r="U38"/>
  <c r="V38"/>
  <c r="R34"/>
  <c r="R18"/>
  <c r="R16"/>
  <c r="R14"/>
  <c r="Q17"/>
  <c r="S17"/>
  <c r="Q13"/>
  <c r="S13"/>
  <c r="Q133"/>
  <c r="S133"/>
  <c r="Q131"/>
  <c r="S131"/>
  <c r="Q129"/>
  <c r="S129"/>
  <c r="Q127"/>
  <c r="S127"/>
  <c r="Q125"/>
  <c r="S125"/>
  <c r="Q123"/>
  <c r="S123"/>
  <c r="Q121"/>
  <c r="S121"/>
  <c r="Q119"/>
  <c r="S119"/>
  <c r="Q117"/>
  <c r="S117"/>
  <c r="Q115"/>
  <c r="S115"/>
  <c r="Q113"/>
  <c r="S113"/>
  <c r="Q111"/>
  <c r="S111"/>
  <c r="Q109"/>
  <c r="S109"/>
  <c r="Q107"/>
  <c r="S107"/>
  <c r="Q105"/>
  <c r="S105"/>
  <c r="Q103"/>
  <c r="S103"/>
  <c r="Q101"/>
  <c r="S101"/>
  <c r="Q99"/>
  <c r="S99"/>
  <c r="Q97"/>
  <c r="S97"/>
  <c r="Q95"/>
  <c r="S95"/>
  <c r="Q93"/>
  <c r="S93"/>
  <c r="Q91"/>
  <c r="S91"/>
  <c r="Q89"/>
  <c r="S89"/>
  <c r="Q87"/>
  <c r="S87"/>
  <c r="Q85"/>
  <c r="S85"/>
  <c r="Q83"/>
  <c r="S83"/>
  <c r="Q81"/>
  <c r="S81"/>
  <c r="Q79"/>
  <c r="S79"/>
  <c r="Q77"/>
  <c r="S77"/>
  <c r="Q75"/>
  <c r="S75"/>
  <c r="Q73"/>
  <c r="S73"/>
  <c r="Q71"/>
  <c r="S71"/>
  <c r="Q69"/>
  <c r="S69"/>
  <c r="Q67"/>
  <c r="S67"/>
  <c r="Q65"/>
  <c r="S65"/>
  <c r="Q63"/>
  <c r="S63"/>
  <c r="Q61"/>
  <c r="S61"/>
  <c r="Q59"/>
  <c r="S59"/>
  <c r="Q57"/>
  <c r="S57"/>
  <c r="Q55"/>
  <c r="S55"/>
  <c r="Q53"/>
  <c r="S53"/>
  <c r="Q51"/>
  <c r="S51"/>
  <c r="Q49"/>
  <c r="S49"/>
  <c r="Q47"/>
  <c r="S47"/>
  <c r="Q45"/>
  <c r="S45"/>
  <c r="Q43"/>
  <c r="S43"/>
  <c r="Q41"/>
  <c r="S41"/>
  <c r="Q39"/>
  <c r="S39"/>
  <c r="Q37"/>
  <c r="S37"/>
  <c r="Q35"/>
  <c r="S35"/>
  <c r="Q33"/>
  <c r="S33"/>
  <c r="Q31"/>
  <c r="S31"/>
  <c r="Q29"/>
  <c r="S29"/>
  <c r="Q27"/>
  <c r="S27"/>
  <c r="Q25"/>
  <c r="S25"/>
  <c r="Q23"/>
  <c r="S23"/>
  <c r="Q21"/>
  <c r="S21"/>
  <c r="Q19"/>
  <c r="S19"/>
  <c r="R133"/>
  <c r="R125"/>
  <c r="R33"/>
  <c r="R31"/>
  <c r="R29"/>
  <c r="R27"/>
  <c r="R25"/>
  <c r="R23"/>
  <c r="R21"/>
  <c r="R19"/>
  <c r="R17"/>
  <c r="R15"/>
  <c r="R13"/>
  <c r="Q15"/>
  <c r="S15"/>
  <c r="J12"/>
  <c r="K12"/>
  <c r="P133"/>
  <c r="T133"/>
  <c r="U133"/>
  <c r="V133"/>
  <c r="P131"/>
  <c r="T131"/>
  <c r="P129"/>
  <c r="T129"/>
  <c r="U129"/>
  <c r="V129"/>
  <c r="P127"/>
  <c r="T127"/>
  <c r="P125"/>
  <c r="T125"/>
  <c r="U125"/>
  <c r="V125"/>
  <c r="P123"/>
  <c r="T123"/>
  <c r="P121"/>
  <c r="T121"/>
  <c r="U121"/>
  <c r="V121"/>
  <c r="P119"/>
  <c r="T119"/>
  <c r="P117"/>
  <c r="T117"/>
  <c r="U117"/>
  <c r="V117"/>
  <c r="P115"/>
  <c r="T115"/>
  <c r="P113"/>
  <c r="T113"/>
  <c r="U113"/>
  <c r="V113"/>
  <c r="P111"/>
  <c r="T111"/>
  <c r="P109"/>
  <c r="T109"/>
  <c r="U109"/>
  <c r="V109"/>
  <c r="P107"/>
  <c r="T107"/>
  <c r="P105"/>
  <c r="T105"/>
  <c r="U105"/>
  <c r="V105"/>
  <c r="P103"/>
  <c r="T103"/>
  <c r="P101"/>
  <c r="T101"/>
  <c r="U101"/>
  <c r="V101"/>
  <c r="P99"/>
  <c r="T99"/>
  <c r="P97"/>
  <c r="T97"/>
  <c r="U97"/>
  <c r="V97"/>
  <c r="P95"/>
  <c r="T95"/>
  <c r="P93"/>
  <c r="T93"/>
  <c r="U93"/>
  <c r="V93"/>
  <c r="P91"/>
  <c r="T91"/>
  <c r="P89"/>
  <c r="T89"/>
  <c r="U89"/>
  <c r="V89"/>
  <c r="P87"/>
  <c r="T87"/>
  <c r="P85"/>
  <c r="T85"/>
  <c r="U85"/>
  <c r="V85"/>
  <c r="P83"/>
  <c r="T83"/>
  <c r="P81"/>
  <c r="T81"/>
  <c r="U81"/>
  <c r="V81"/>
  <c r="P79"/>
  <c r="T79"/>
  <c r="P77"/>
  <c r="T77"/>
  <c r="U77"/>
  <c r="V77"/>
  <c r="P75"/>
  <c r="T75"/>
  <c r="P73"/>
  <c r="T73"/>
  <c r="U73"/>
  <c r="V73"/>
  <c r="P71"/>
  <c r="T71"/>
  <c r="P69"/>
  <c r="T69"/>
  <c r="U69"/>
  <c r="V69"/>
  <c r="P67"/>
  <c r="T67"/>
  <c r="P65"/>
  <c r="T65"/>
  <c r="U65"/>
  <c r="V65"/>
  <c r="P63"/>
  <c r="T63"/>
  <c r="P61"/>
  <c r="T61"/>
  <c r="U61"/>
  <c r="V61"/>
  <c r="P59"/>
  <c r="T59"/>
  <c r="P57"/>
  <c r="T57"/>
  <c r="U57"/>
  <c r="V57"/>
  <c r="P55"/>
  <c r="T55"/>
  <c r="P53"/>
  <c r="T53"/>
  <c r="U53"/>
  <c r="V53"/>
  <c r="P51"/>
  <c r="T51"/>
  <c r="P49"/>
  <c r="T49"/>
  <c r="U49"/>
  <c r="V49"/>
  <c r="P47"/>
  <c r="T47"/>
  <c r="P45"/>
  <c r="T45"/>
  <c r="U45"/>
  <c r="V45"/>
  <c r="P43"/>
  <c r="T43"/>
  <c r="P41"/>
  <c r="T41"/>
  <c r="U41"/>
  <c r="V41"/>
  <c r="P39"/>
  <c r="T39"/>
  <c r="P37"/>
  <c r="T37"/>
  <c r="U37"/>
  <c r="V37"/>
  <c r="P35"/>
  <c r="T35"/>
  <c r="P33"/>
  <c r="T33"/>
  <c r="U33"/>
  <c r="V33"/>
  <c r="P31"/>
  <c r="P29"/>
  <c r="T29"/>
  <c r="U29"/>
  <c r="V29"/>
  <c r="P27"/>
  <c r="P25"/>
  <c r="T25"/>
  <c r="U25"/>
  <c r="V25"/>
  <c r="P23"/>
  <c r="P21"/>
  <c r="T21"/>
  <c r="U21"/>
  <c r="V21"/>
  <c r="P19"/>
  <c r="P17"/>
  <c r="T17"/>
  <c r="U17"/>
  <c r="V17"/>
  <c r="P15"/>
  <c r="P13"/>
  <c r="T13"/>
  <c r="U13"/>
  <c r="V13"/>
  <c r="P134"/>
  <c r="P132"/>
  <c r="P130"/>
  <c r="P128"/>
  <c r="P126"/>
  <c r="P124"/>
  <c r="P122"/>
  <c r="P120"/>
  <c r="P118"/>
  <c r="P116"/>
  <c r="P114"/>
  <c r="P112"/>
  <c r="P110"/>
  <c r="P108"/>
  <c r="P106"/>
  <c r="P104"/>
  <c r="P100"/>
  <c r="P96"/>
  <c r="P92"/>
  <c r="P90"/>
  <c r="P88"/>
  <c r="P86"/>
  <c r="P84"/>
  <c r="P82"/>
  <c r="P80"/>
  <c r="P78"/>
  <c r="P76"/>
  <c r="P74"/>
  <c r="P72"/>
  <c r="P70"/>
  <c r="P68"/>
  <c r="P66"/>
  <c r="P64"/>
  <c r="P62"/>
  <c r="P60"/>
  <c r="P58"/>
  <c r="P56"/>
  <c r="P54"/>
  <c r="P52"/>
  <c r="P50"/>
  <c r="P48"/>
  <c r="P44"/>
  <c r="P42"/>
  <c r="P40"/>
  <c r="P36"/>
  <c r="P34"/>
  <c r="P32"/>
  <c r="P30"/>
  <c r="P28"/>
  <c r="P26"/>
  <c r="P24"/>
  <c r="P22"/>
  <c r="P20"/>
  <c r="P18"/>
  <c r="P16"/>
  <c r="P14"/>
  <c r="P12"/>
  <c r="T12"/>
  <c r="T134"/>
  <c r="U134"/>
  <c r="V134"/>
  <c r="T132"/>
  <c r="U132"/>
  <c r="V132"/>
  <c r="T130"/>
  <c r="U130"/>
  <c r="V130"/>
  <c r="T128"/>
  <c r="U128"/>
  <c r="V128"/>
  <c r="T126"/>
  <c r="U126"/>
  <c r="V126"/>
  <c r="T124"/>
  <c r="U124"/>
  <c r="V124"/>
  <c r="T122"/>
  <c r="U122"/>
  <c r="V122"/>
  <c r="T120"/>
  <c r="U120"/>
  <c r="V120"/>
  <c r="T118"/>
  <c r="U118"/>
  <c r="V118"/>
  <c r="T116"/>
  <c r="U116"/>
  <c r="V116"/>
  <c r="T114"/>
  <c r="U114"/>
  <c r="V114"/>
  <c r="T112"/>
  <c r="U112"/>
  <c r="V112"/>
  <c r="T110"/>
  <c r="U110"/>
  <c r="V110"/>
  <c r="T108"/>
  <c r="U108"/>
  <c r="V108"/>
  <c r="T106"/>
  <c r="U106"/>
  <c r="V106"/>
  <c r="T104"/>
  <c r="U104"/>
  <c r="V104"/>
  <c r="T100"/>
  <c r="U100"/>
  <c r="V100"/>
  <c r="T96"/>
  <c r="U96"/>
  <c r="V96"/>
  <c r="T92"/>
  <c r="U92"/>
  <c r="V92"/>
  <c r="T90"/>
  <c r="U90"/>
  <c r="V90"/>
  <c r="T88"/>
  <c r="U88"/>
  <c r="V88"/>
  <c r="T86"/>
  <c r="U86"/>
  <c r="V86"/>
  <c r="T84"/>
  <c r="U84"/>
  <c r="V84"/>
  <c r="T82"/>
  <c r="U82"/>
  <c r="V82"/>
  <c r="T80"/>
  <c r="U80"/>
  <c r="V80"/>
  <c r="T78"/>
  <c r="U78"/>
  <c r="V78"/>
  <c r="T76"/>
  <c r="U76"/>
  <c r="V76"/>
  <c r="T74"/>
  <c r="U74"/>
  <c r="V74"/>
  <c r="T72"/>
  <c r="U72"/>
  <c r="V72"/>
  <c r="T70"/>
  <c r="U70"/>
  <c r="V70"/>
  <c r="T68"/>
  <c r="U68"/>
  <c r="V68"/>
  <c r="T66"/>
  <c r="U66"/>
  <c r="V66"/>
  <c r="T64"/>
  <c r="U64"/>
  <c r="V64"/>
  <c r="T62"/>
  <c r="U62"/>
  <c r="V62"/>
  <c r="T60"/>
  <c r="U60"/>
  <c r="V60"/>
  <c r="T58"/>
  <c r="U58"/>
  <c r="V58"/>
  <c r="T56"/>
  <c r="U56"/>
  <c r="V56"/>
  <c r="T54"/>
  <c r="U54"/>
  <c r="V54"/>
  <c r="T52"/>
  <c r="U52"/>
  <c r="V52"/>
  <c r="T50"/>
  <c r="U50"/>
  <c r="V50"/>
  <c r="T48"/>
  <c r="U48"/>
  <c r="V48"/>
  <c r="T44"/>
  <c r="U44"/>
  <c r="V44"/>
  <c r="T42"/>
  <c r="U42"/>
  <c r="V42"/>
  <c r="T40"/>
  <c r="U40"/>
  <c r="V40"/>
  <c r="T36"/>
  <c r="U36"/>
  <c r="V36"/>
  <c r="T34"/>
  <c r="U34"/>
  <c r="V34"/>
  <c r="T32"/>
  <c r="U32"/>
  <c r="V32"/>
  <c r="T30"/>
  <c r="U30"/>
  <c r="V30"/>
  <c r="T28"/>
  <c r="U28"/>
  <c r="V28"/>
  <c r="T26"/>
  <c r="U26"/>
  <c r="V26"/>
  <c r="T24"/>
  <c r="U24"/>
  <c r="V24"/>
  <c r="T22"/>
  <c r="U22"/>
  <c r="V22"/>
  <c r="T20"/>
  <c r="U20"/>
  <c r="V20"/>
  <c r="T18"/>
  <c r="T16"/>
  <c r="U16"/>
  <c r="V16"/>
  <c r="T14"/>
  <c r="U14"/>
  <c r="V14"/>
  <c r="S12"/>
  <c r="U18"/>
  <c r="V18"/>
  <c r="I120"/>
  <c r="J120"/>
  <c r="K120"/>
  <c r="I116"/>
  <c r="I112"/>
  <c r="J112"/>
  <c r="K112"/>
  <c r="I108"/>
  <c r="I104"/>
  <c r="J104"/>
  <c r="K104"/>
  <c r="I100"/>
  <c r="I96"/>
  <c r="J96"/>
  <c r="K96"/>
  <c r="I92"/>
  <c r="I48"/>
  <c r="J48"/>
  <c r="K48"/>
  <c r="I44"/>
  <c r="J44"/>
  <c r="K44"/>
  <c r="I36"/>
  <c r="J36"/>
  <c r="K36"/>
  <c r="C129"/>
  <c r="M129"/>
  <c r="M121"/>
  <c r="C121"/>
  <c r="M117"/>
  <c r="E117"/>
  <c r="C117"/>
  <c r="G113"/>
  <c r="M113"/>
  <c r="E113"/>
  <c r="C113"/>
  <c r="G109"/>
  <c r="M109"/>
  <c r="E109"/>
  <c r="C109"/>
  <c r="G105"/>
  <c r="M105"/>
  <c r="E105"/>
  <c r="C105"/>
  <c r="G101"/>
  <c r="M101"/>
  <c r="E101"/>
  <c r="C101"/>
  <c r="G97"/>
  <c r="M97"/>
  <c r="E97"/>
  <c r="C97"/>
  <c r="G93"/>
  <c r="M93"/>
  <c r="E93"/>
  <c r="C93"/>
  <c r="E89"/>
  <c r="C89"/>
  <c r="G89"/>
  <c r="M89"/>
  <c r="E85"/>
  <c r="C85"/>
  <c r="G85"/>
  <c r="M85"/>
  <c r="E81"/>
  <c r="C81"/>
  <c r="G81"/>
  <c r="M81"/>
  <c r="E77"/>
  <c r="C77"/>
  <c r="G77"/>
  <c r="M77"/>
  <c r="E73"/>
  <c r="C73"/>
  <c r="G73"/>
  <c r="M73"/>
  <c r="E69"/>
  <c r="C69"/>
  <c r="G69"/>
  <c r="M69"/>
  <c r="E65"/>
  <c r="C65"/>
  <c r="G65"/>
  <c r="M65"/>
  <c r="E61"/>
  <c r="C61"/>
  <c r="G61"/>
  <c r="M61"/>
  <c r="E57"/>
  <c r="C57"/>
  <c r="G57"/>
  <c r="M57"/>
  <c r="E53"/>
  <c r="C53"/>
  <c r="G53"/>
  <c r="M53"/>
  <c r="E49"/>
  <c r="C49"/>
  <c r="G49"/>
  <c r="M49"/>
  <c r="G45"/>
  <c r="M45"/>
  <c r="E45"/>
  <c r="C45"/>
  <c r="E41"/>
  <c r="C41"/>
  <c r="G41"/>
  <c r="M41"/>
  <c r="G37"/>
  <c r="M37"/>
  <c r="E37"/>
  <c r="C37"/>
  <c r="G30"/>
  <c r="M30"/>
  <c r="E30"/>
  <c r="C30"/>
  <c r="G26"/>
  <c r="M26"/>
  <c r="E26"/>
  <c r="C26"/>
  <c r="G22"/>
  <c r="M22"/>
  <c r="E22"/>
  <c r="C22"/>
  <c r="G18"/>
  <c r="M18"/>
  <c r="E18"/>
  <c r="C18"/>
  <c r="G14"/>
  <c r="M14"/>
  <c r="E14"/>
  <c r="C14"/>
  <c r="I129"/>
  <c r="J129"/>
  <c r="K129"/>
  <c r="M131"/>
  <c r="C131"/>
  <c r="M127"/>
  <c r="C127"/>
  <c r="I127"/>
  <c r="J127"/>
  <c r="K127"/>
  <c r="C123"/>
  <c r="M123"/>
  <c r="M119"/>
  <c r="E119"/>
  <c r="C119"/>
  <c r="E115"/>
  <c r="C115"/>
  <c r="G115"/>
  <c r="M115"/>
  <c r="E111"/>
  <c r="C111"/>
  <c r="G111"/>
  <c r="M111"/>
  <c r="E107"/>
  <c r="C107"/>
  <c r="G107"/>
  <c r="M107"/>
  <c r="E103"/>
  <c r="C103"/>
  <c r="G103"/>
  <c r="M103"/>
  <c r="E99"/>
  <c r="C99"/>
  <c r="G99"/>
  <c r="M99"/>
  <c r="E95"/>
  <c r="C95"/>
  <c r="G95"/>
  <c r="M95"/>
  <c r="E91"/>
  <c r="C91"/>
  <c r="G91"/>
  <c r="M91"/>
  <c r="G87"/>
  <c r="M87"/>
  <c r="E87"/>
  <c r="C87"/>
  <c r="G83"/>
  <c r="M83"/>
  <c r="E83"/>
  <c r="C83"/>
  <c r="G79"/>
  <c r="M79"/>
  <c r="E79"/>
  <c r="C79"/>
  <c r="G75"/>
  <c r="M75"/>
  <c r="E75"/>
  <c r="C75"/>
  <c r="G71"/>
  <c r="M71"/>
  <c r="E71"/>
  <c r="C71"/>
  <c r="G67"/>
  <c r="M67"/>
  <c r="E67"/>
  <c r="C67"/>
  <c r="G63"/>
  <c r="M63"/>
  <c r="E63"/>
  <c r="C63"/>
  <c r="G59"/>
  <c r="M59"/>
  <c r="E59"/>
  <c r="C59"/>
  <c r="G55"/>
  <c r="M55"/>
  <c r="E55"/>
  <c r="C55"/>
  <c r="G51"/>
  <c r="M51"/>
  <c r="E51"/>
  <c r="C51"/>
  <c r="E47"/>
  <c r="C47"/>
  <c r="G47"/>
  <c r="M47"/>
  <c r="G43"/>
  <c r="M43"/>
  <c r="E43"/>
  <c r="C43"/>
  <c r="E39"/>
  <c r="C39"/>
  <c r="G39"/>
  <c r="M39"/>
  <c r="G35"/>
  <c r="M35"/>
  <c r="E35"/>
  <c r="C35"/>
  <c r="E32"/>
  <c r="C32"/>
  <c r="G32"/>
  <c r="M32"/>
  <c r="E28"/>
  <c r="C28"/>
  <c r="G28"/>
  <c r="M28"/>
  <c r="E24"/>
  <c r="C24"/>
  <c r="G24"/>
  <c r="M24"/>
  <c r="E20"/>
  <c r="C20"/>
  <c r="G20"/>
  <c r="M20"/>
  <c r="E16"/>
  <c r="C16"/>
  <c r="G16"/>
  <c r="M16"/>
  <c r="I119"/>
  <c r="J119"/>
  <c r="K119"/>
  <c r="I33"/>
  <c r="J33"/>
  <c r="K33"/>
  <c r="I29"/>
  <c r="J29"/>
  <c r="K29"/>
  <c r="I25"/>
  <c r="J25"/>
  <c r="K25"/>
  <c r="I21"/>
  <c r="J21"/>
  <c r="K21"/>
  <c r="I17"/>
  <c r="J17"/>
  <c r="K17"/>
  <c r="I13"/>
  <c r="J13"/>
  <c r="K13"/>
  <c r="I46"/>
  <c r="J46"/>
  <c r="K46"/>
  <c r="I38"/>
  <c r="J38"/>
  <c r="K38"/>
  <c r="I123"/>
  <c r="J123"/>
  <c r="K123"/>
  <c r="I121"/>
  <c r="J121"/>
  <c r="K121"/>
  <c r="J100"/>
  <c r="K100"/>
  <c r="J124"/>
  <c r="K124"/>
  <c r="J116"/>
  <c r="K116"/>
  <c r="J108"/>
  <c r="K108"/>
  <c r="J92"/>
  <c r="K92"/>
  <c r="I90"/>
  <c r="J90"/>
  <c r="K90"/>
  <c r="I82"/>
  <c r="J82"/>
  <c r="K82"/>
  <c r="I131"/>
  <c r="J131"/>
  <c r="K131"/>
  <c r="I84"/>
  <c r="J84"/>
  <c r="K84"/>
  <c r="I125"/>
  <c r="J125"/>
  <c r="K125"/>
  <c r="J132"/>
  <c r="K132"/>
  <c r="I80"/>
  <c r="J80"/>
  <c r="K80"/>
  <c r="I78"/>
  <c r="J78"/>
  <c r="K78"/>
  <c r="I76"/>
  <c r="I74"/>
  <c r="J74"/>
  <c r="K74"/>
  <c r="I72"/>
  <c r="J72"/>
  <c r="K72"/>
  <c r="I70"/>
  <c r="J70"/>
  <c r="K70"/>
  <c r="I68"/>
  <c r="J68"/>
  <c r="K68"/>
  <c r="I66"/>
  <c r="J66"/>
  <c r="K66"/>
  <c r="I64"/>
  <c r="J64"/>
  <c r="K64"/>
  <c r="I62"/>
  <c r="J62"/>
  <c r="K62"/>
  <c r="I60"/>
  <c r="J60"/>
  <c r="K60"/>
  <c r="I58"/>
  <c r="J58"/>
  <c r="K58"/>
  <c r="I56"/>
  <c r="J56"/>
  <c r="K56"/>
  <c r="I54"/>
  <c r="J54"/>
  <c r="K54"/>
  <c r="I52"/>
  <c r="J52"/>
  <c r="K52"/>
  <c r="I50"/>
  <c r="J50"/>
  <c r="K50"/>
  <c r="J76"/>
  <c r="K76"/>
  <c r="I134"/>
  <c r="J134"/>
  <c r="K134"/>
  <c r="I130"/>
  <c r="J130"/>
  <c r="K130"/>
  <c r="I126"/>
  <c r="J126"/>
  <c r="K126"/>
  <c r="I122"/>
  <c r="J122"/>
  <c r="K122"/>
  <c r="I118"/>
  <c r="J118"/>
  <c r="K118"/>
  <c r="I114"/>
  <c r="J114"/>
  <c r="K114"/>
  <c r="I110"/>
  <c r="J110"/>
  <c r="K110"/>
  <c r="I106"/>
  <c r="J106"/>
  <c r="K106"/>
  <c r="I102"/>
  <c r="J102"/>
  <c r="K102"/>
  <c r="I98"/>
  <c r="J98"/>
  <c r="K98"/>
  <c r="I94"/>
  <c r="J94"/>
  <c r="K94"/>
  <c r="I133"/>
  <c r="J133"/>
  <c r="K133"/>
  <c r="I86"/>
  <c r="J86"/>
  <c r="K86"/>
  <c r="I88"/>
  <c r="J88"/>
  <c r="K88"/>
  <c r="I31"/>
  <c r="J31"/>
  <c r="K31"/>
  <c r="I27"/>
  <c r="J27"/>
  <c r="K27"/>
  <c r="I23"/>
  <c r="J23"/>
  <c r="K23"/>
  <c r="I19"/>
  <c r="J19"/>
  <c r="K19"/>
  <c r="I15"/>
  <c r="J15"/>
  <c r="K15"/>
  <c r="I42"/>
  <c r="J42"/>
  <c r="K42"/>
  <c r="I34"/>
  <c r="J34"/>
  <c r="K34"/>
  <c r="I40"/>
  <c r="J40"/>
  <c r="K40"/>
  <c r="B20" i="2"/>
  <c r="A21"/>
  <c r="P19"/>
  <c r="R19"/>
  <c r="T19"/>
  <c r="Q19"/>
  <c r="S19"/>
  <c r="T15" i="1"/>
  <c r="U15"/>
  <c r="V15"/>
  <c r="T19"/>
  <c r="U19"/>
  <c r="V19"/>
  <c r="T23"/>
  <c r="U23"/>
  <c r="V23"/>
  <c r="T27"/>
  <c r="U27"/>
  <c r="V27"/>
  <c r="T31"/>
  <c r="U31"/>
  <c r="V31"/>
  <c r="U35"/>
  <c r="V35"/>
  <c r="U39"/>
  <c r="V39"/>
  <c r="U43"/>
  <c r="V43"/>
  <c r="U47"/>
  <c r="V47"/>
  <c r="U51"/>
  <c r="V51"/>
  <c r="U55"/>
  <c r="V55"/>
  <c r="U59"/>
  <c r="V59"/>
  <c r="U63"/>
  <c r="V63"/>
  <c r="U67"/>
  <c r="V67"/>
  <c r="U71"/>
  <c r="V71"/>
  <c r="U75"/>
  <c r="V75"/>
  <c r="U79"/>
  <c r="V79"/>
  <c r="U83"/>
  <c r="V83"/>
  <c r="U87"/>
  <c r="V87"/>
  <c r="U91"/>
  <c r="V91"/>
  <c r="U95"/>
  <c r="V95"/>
  <c r="U99"/>
  <c r="V99"/>
  <c r="U103"/>
  <c r="V103"/>
  <c r="U107"/>
  <c r="V107"/>
  <c r="U111"/>
  <c r="V111"/>
  <c r="U115"/>
  <c r="V115"/>
  <c r="U119"/>
  <c r="V119"/>
  <c r="U123"/>
  <c r="V123"/>
  <c r="U127"/>
  <c r="V127"/>
  <c r="U131"/>
  <c r="V131"/>
  <c r="I117"/>
  <c r="J117"/>
  <c r="K117"/>
  <c r="U12"/>
  <c r="V12"/>
  <c r="I16"/>
  <c r="J16"/>
  <c r="K16"/>
  <c r="I20"/>
  <c r="J20"/>
  <c r="K20"/>
  <c r="I24"/>
  <c r="J24"/>
  <c r="K24"/>
  <c r="I28"/>
  <c r="J28"/>
  <c r="K28"/>
  <c r="I32"/>
  <c r="J32"/>
  <c r="K32"/>
  <c r="I35"/>
  <c r="J35"/>
  <c r="K35"/>
  <c r="I39"/>
  <c r="J39"/>
  <c r="K39"/>
  <c r="I43"/>
  <c r="J43"/>
  <c r="K43"/>
  <c r="I47"/>
  <c r="J47"/>
  <c r="K47"/>
  <c r="I51"/>
  <c r="J51"/>
  <c r="K51"/>
  <c r="I55"/>
  <c r="J55"/>
  <c r="K55"/>
  <c r="I59"/>
  <c r="J59"/>
  <c r="K59"/>
  <c r="I63"/>
  <c r="J63"/>
  <c r="K63"/>
  <c r="I67"/>
  <c r="J67"/>
  <c r="K67"/>
  <c r="I71"/>
  <c r="J71"/>
  <c r="K71"/>
  <c r="I75"/>
  <c r="J75"/>
  <c r="K75"/>
  <c r="I79"/>
  <c r="J79"/>
  <c r="K79"/>
  <c r="I83"/>
  <c r="J83"/>
  <c r="K83"/>
  <c r="I87"/>
  <c r="J87"/>
  <c r="K87"/>
  <c r="I14"/>
  <c r="J14"/>
  <c r="K14"/>
  <c r="I18"/>
  <c r="J18"/>
  <c r="K18"/>
  <c r="I22"/>
  <c r="J22"/>
  <c r="K22"/>
  <c r="I26"/>
  <c r="J26"/>
  <c r="K26"/>
  <c r="I30"/>
  <c r="J30"/>
  <c r="K30"/>
  <c r="I37"/>
  <c r="J37"/>
  <c r="K37"/>
  <c r="I41"/>
  <c r="J41"/>
  <c r="K41"/>
  <c r="I45"/>
  <c r="J45"/>
  <c r="K45"/>
  <c r="I49"/>
  <c r="J49"/>
  <c r="K49"/>
  <c r="I53"/>
  <c r="J53"/>
  <c r="K53"/>
  <c r="I57"/>
  <c r="J57"/>
  <c r="K57"/>
  <c r="I61"/>
  <c r="J61"/>
  <c r="K61"/>
  <c r="I65"/>
  <c r="J65"/>
  <c r="K65"/>
  <c r="I69"/>
  <c r="J69"/>
  <c r="K69"/>
  <c r="I73"/>
  <c r="J73"/>
  <c r="K73"/>
  <c r="I77"/>
  <c r="J77"/>
  <c r="K77"/>
  <c r="I81"/>
  <c r="J81"/>
  <c r="K81"/>
  <c r="I85"/>
  <c r="J85"/>
  <c r="K85"/>
  <c r="I93"/>
  <c r="J93"/>
  <c r="K93"/>
  <c r="I97"/>
  <c r="J97"/>
  <c r="K97"/>
  <c r="I101"/>
  <c r="J101"/>
  <c r="K101"/>
  <c r="I105"/>
  <c r="J105"/>
  <c r="K105"/>
  <c r="I109"/>
  <c r="J109"/>
  <c r="K109"/>
  <c r="I91"/>
  <c r="J91"/>
  <c r="K91"/>
  <c r="I95"/>
  <c r="J95"/>
  <c r="K95"/>
  <c r="I99"/>
  <c r="J99"/>
  <c r="K99"/>
  <c r="I89"/>
  <c r="J89"/>
  <c r="K89"/>
  <c r="I113"/>
  <c r="J113"/>
  <c r="K113"/>
  <c r="I103"/>
  <c r="J103"/>
  <c r="K103"/>
  <c r="I107"/>
  <c r="J107"/>
  <c r="K107"/>
  <c r="I111"/>
  <c r="J111"/>
  <c r="K111"/>
  <c r="I115"/>
  <c r="J115"/>
  <c r="K115"/>
  <c r="P20" i="2"/>
  <c r="Q20"/>
  <c r="S20"/>
  <c r="R20"/>
  <c r="B21"/>
  <c r="A22"/>
  <c r="U19"/>
  <c r="V19"/>
  <c r="P21"/>
  <c r="Q21"/>
  <c r="S21"/>
  <c r="R21"/>
  <c r="T20"/>
  <c r="U20"/>
  <c r="V20"/>
  <c r="B22"/>
  <c r="A23"/>
  <c r="B23"/>
  <c r="A24"/>
  <c r="T21"/>
  <c r="U21"/>
  <c r="V21"/>
  <c r="P22"/>
  <c r="Q22"/>
  <c r="S22"/>
  <c r="R22"/>
  <c r="P23"/>
  <c r="R23"/>
  <c r="T23"/>
  <c r="Q23"/>
  <c r="S23"/>
  <c r="B24"/>
  <c r="A25"/>
  <c r="T22"/>
  <c r="U22"/>
  <c r="V22"/>
  <c r="P24"/>
  <c r="Q24"/>
  <c r="S24"/>
  <c r="R24"/>
  <c r="B25"/>
  <c r="A26"/>
  <c r="U23"/>
  <c r="V23"/>
  <c r="P25"/>
  <c r="Q25"/>
  <c r="S25"/>
  <c r="R25"/>
  <c r="T24"/>
  <c r="U24"/>
  <c r="V24"/>
  <c r="B26"/>
  <c r="A27"/>
  <c r="B27"/>
  <c r="A28"/>
  <c r="T25"/>
  <c r="U25"/>
  <c r="V25"/>
  <c r="P26"/>
  <c r="Q26"/>
  <c r="S26"/>
  <c r="R26"/>
  <c r="P27"/>
  <c r="Q27"/>
  <c r="S27"/>
  <c r="R27"/>
  <c r="T26"/>
  <c r="U26"/>
  <c r="V26"/>
  <c r="B28"/>
  <c r="A29"/>
  <c r="P28"/>
  <c r="Q28"/>
  <c r="S28"/>
  <c r="R28"/>
  <c r="B29"/>
  <c r="A30"/>
  <c r="T27"/>
  <c r="U27"/>
  <c r="V27"/>
  <c r="P29"/>
  <c r="Q29"/>
  <c r="S29"/>
  <c r="R29"/>
  <c r="T28"/>
  <c r="U28"/>
  <c r="V28"/>
  <c r="B30"/>
  <c r="A31"/>
  <c r="B31"/>
  <c r="A32"/>
  <c r="T29"/>
  <c r="P30"/>
  <c r="Q30"/>
  <c r="S30"/>
  <c r="R30"/>
  <c r="U29"/>
  <c r="V29"/>
  <c r="P31"/>
  <c r="Q31"/>
  <c r="S31"/>
  <c r="R31"/>
  <c r="B32"/>
  <c r="A33"/>
  <c r="T30"/>
  <c r="U30"/>
  <c r="V30"/>
  <c r="B33"/>
  <c r="A34"/>
  <c r="T31"/>
  <c r="P32"/>
  <c r="Q32"/>
  <c r="S32"/>
  <c r="R32"/>
  <c r="U31"/>
  <c r="V31"/>
  <c r="P33"/>
  <c r="Q33"/>
  <c r="S33"/>
  <c r="R33"/>
  <c r="B34"/>
  <c r="A35"/>
  <c r="T32"/>
  <c r="U32"/>
  <c r="V32"/>
  <c r="P34"/>
  <c r="Q34"/>
  <c r="S34"/>
  <c r="R34"/>
  <c r="B35"/>
  <c r="A36"/>
  <c r="T33"/>
  <c r="U33"/>
  <c r="V33"/>
  <c r="P35"/>
  <c r="Q35"/>
  <c r="S35"/>
  <c r="R35"/>
  <c r="T34"/>
  <c r="U34"/>
  <c r="V34"/>
  <c r="A37"/>
  <c r="B36"/>
  <c r="B37"/>
  <c r="A38"/>
  <c r="P36"/>
  <c r="R36"/>
  <c r="Q36"/>
  <c r="S36"/>
  <c r="T35"/>
  <c r="U35"/>
  <c r="V35"/>
  <c r="P37"/>
  <c r="R37"/>
  <c r="Q37"/>
  <c r="S37"/>
  <c r="T36"/>
  <c r="U36"/>
  <c r="V36"/>
  <c r="B38"/>
  <c r="A39"/>
  <c r="P38"/>
  <c r="R38"/>
  <c r="Q38"/>
  <c r="S38"/>
  <c r="T37"/>
  <c r="U37"/>
  <c r="V37"/>
  <c r="B39"/>
  <c r="A40"/>
  <c r="P39"/>
  <c r="R39"/>
  <c r="Q39"/>
  <c r="S39"/>
  <c r="T38"/>
  <c r="U38"/>
  <c r="V38"/>
  <c r="B40"/>
  <c r="A41"/>
  <c r="T39"/>
  <c r="U39"/>
  <c r="V39"/>
  <c r="P40"/>
  <c r="R40"/>
  <c r="Q40"/>
  <c r="S40"/>
  <c r="B41"/>
  <c r="A42"/>
  <c r="B42"/>
  <c r="A43"/>
  <c r="P41"/>
  <c r="R41"/>
  <c r="T41"/>
  <c r="Q41"/>
  <c r="S41"/>
  <c r="T40"/>
  <c r="U40"/>
  <c r="V40"/>
  <c r="U41"/>
  <c r="V41"/>
  <c r="P42"/>
  <c r="R42"/>
  <c r="Q42"/>
  <c r="S42"/>
  <c r="B43"/>
  <c r="A44"/>
  <c r="B44"/>
  <c r="A45"/>
  <c r="P43"/>
  <c r="R43"/>
  <c r="Q43"/>
  <c r="S43"/>
  <c r="T42"/>
  <c r="U42"/>
  <c r="V42"/>
  <c r="P44"/>
  <c r="R44"/>
  <c r="Q44"/>
  <c r="S44"/>
  <c r="T43"/>
  <c r="U43"/>
  <c r="V43"/>
  <c r="B45"/>
  <c r="A46"/>
  <c r="B46"/>
  <c r="A47"/>
  <c r="T44"/>
  <c r="U44"/>
  <c r="V44"/>
  <c r="P45"/>
  <c r="R45"/>
  <c r="Q45"/>
  <c r="S45"/>
  <c r="P46"/>
  <c r="R46"/>
  <c r="Q46"/>
  <c r="S46"/>
  <c r="T45"/>
  <c r="U45"/>
  <c r="V45"/>
  <c r="B47"/>
  <c r="A48"/>
  <c r="B48"/>
  <c r="A49"/>
  <c r="T46"/>
  <c r="U46"/>
  <c r="V46"/>
  <c r="P47"/>
  <c r="R47"/>
  <c r="Q47"/>
  <c r="S47"/>
  <c r="P48"/>
  <c r="R48"/>
  <c r="Q48"/>
  <c r="S48"/>
  <c r="T47"/>
  <c r="U47"/>
  <c r="V47"/>
  <c r="B49"/>
  <c r="A50"/>
  <c r="B50"/>
  <c r="A51"/>
  <c r="P49"/>
  <c r="R49"/>
  <c r="Q49"/>
  <c r="S49"/>
  <c r="T48"/>
  <c r="U48"/>
  <c r="V48"/>
  <c r="P50"/>
  <c r="R50"/>
  <c r="Q50"/>
  <c r="S50"/>
  <c r="T49"/>
  <c r="U49"/>
  <c r="V49"/>
  <c r="B51"/>
  <c r="A52"/>
  <c r="P51"/>
  <c r="R51"/>
  <c r="Q51"/>
  <c r="S51"/>
  <c r="B52"/>
  <c r="A53"/>
  <c r="T50"/>
  <c r="U50"/>
  <c r="V50"/>
  <c r="P52"/>
  <c r="R52"/>
  <c r="Q52"/>
  <c r="S52"/>
  <c r="T51"/>
  <c r="U51"/>
  <c r="V51"/>
  <c r="B53"/>
  <c r="A54"/>
  <c r="B54"/>
  <c r="A55"/>
  <c r="T52"/>
  <c r="U52"/>
  <c r="V52"/>
  <c r="P53"/>
  <c r="R53"/>
  <c r="Q53"/>
  <c r="S53"/>
  <c r="P54"/>
  <c r="R54"/>
  <c r="Q54"/>
  <c r="S54"/>
  <c r="T53"/>
  <c r="U53"/>
  <c r="V53"/>
  <c r="B55"/>
  <c r="A56"/>
  <c r="B56"/>
  <c r="A57"/>
  <c r="T54"/>
  <c r="U54"/>
  <c r="V54"/>
  <c r="P55"/>
  <c r="R55"/>
  <c r="Q55"/>
  <c r="S55"/>
  <c r="P56"/>
  <c r="R56"/>
  <c r="Q56"/>
  <c r="S56"/>
  <c r="T55"/>
  <c r="U55"/>
  <c r="V55"/>
  <c r="B57"/>
  <c r="A58"/>
  <c r="B58"/>
  <c r="A59"/>
  <c r="P57"/>
  <c r="R57"/>
  <c r="Q57"/>
  <c r="S57"/>
  <c r="T56"/>
  <c r="U56"/>
  <c r="V56"/>
  <c r="P58"/>
  <c r="R58"/>
  <c r="Q58"/>
  <c r="S58"/>
  <c r="T57"/>
  <c r="U57"/>
  <c r="V57"/>
  <c r="B59"/>
  <c r="A60"/>
  <c r="P59"/>
  <c r="R59"/>
  <c r="Q59"/>
  <c r="S59"/>
  <c r="B60"/>
  <c r="A61"/>
  <c r="T58"/>
  <c r="U58"/>
  <c r="V58"/>
  <c r="P60"/>
  <c r="R60"/>
  <c r="Q60"/>
  <c r="S60"/>
  <c r="T59"/>
  <c r="U59"/>
  <c r="V59"/>
  <c r="B61"/>
  <c r="A62"/>
  <c r="P61"/>
  <c r="R61"/>
  <c r="Q61"/>
  <c r="S61"/>
  <c r="B62"/>
  <c r="A63"/>
  <c r="T60"/>
  <c r="U60"/>
  <c r="V60"/>
  <c r="P62"/>
  <c r="R62"/>
  <c r="Q62"/>
  <c r="S62"/>
  <c r="T61"/>
  <c r="U61"/>
  <c r="V61"/>
  <c r="B63"/>
  <c r="A64"/>
  <c r="B64"/>
  <c r="A65"/>
  <c r="T62"/>
  <c r="U62"/>
  <c r="V62"/>
  <c r="P63"/>
  <c r="R63"/>
  <c r="Q63"/>
  <c r="S63"/>
  <c r="P64"/>
  <c r="R64"/>
  <c r="Q64"/>
  <c r="S64"/>
  <c r="T63"/>
  <c r="U63"/>
  <c r="V63"/>
  <c r="B65"/>
  <c r="A66"/>
  <c r="B66"/>
  <c r="A67"/>
  <c r="T64"/>
  <c r="U64"/>
  <c r="V64"/>
  <c r="P65"/>
  <c r="R65"/>
  <c r="Q65"/>
  <c r="S65"/>
  <c r="P66"/>
  <c r="R66"/>
  <c r="Q66"/>
  <c r="S66"/>
  <c r="T65"/>
  <c r="U65"/>
  <c r="V65"/>
  <c r="B67"/>
  <c r="A68"/>
  <c r="P67"/>
  <c r="R67"/>
  <c r="Q67"/>
  <c r="S67"/>
  <c r="B68"/>
  <c r="A69"/>
  <c r="T66"/>
  <c r="U66"/>
  <c r="V66"/>
  <c r="P68"/>
  <c r="R68"/>
  <c r="Q68"/>
  <c r="S68"/>
  <c r="T67"/>
  <c r="U67"/>
  <c r="V67"/>
  <c r="B69"/>
  <c r="A70"/>
  <c r="B70"/>
  <c r="A71"/>
  <c r="T68"/>
  <c r="U68"/>
  <c r="V68"/>
  <c r="P69"/>
  <c r="R69"/>
  <c r="Q69"/>
  <c r="S69"/>
  <c r="P70"/>
  <c r="R70"/>
  <c r="Q70"/>
  <c r="S70"/>
  <c r="T69"/>
  <c r="U69"/>
  <c r="V69"/>
  <c r="B71"/>
  <c r="A72"/>
  <c r="P71"/>
  <c r="R71"/>
  <c r="Q71"/>
  <c r="S71"/>
  <c r="B72"/>
  <c r="A73"/>
  <c r="T70"/>
  <c r="U70"/>
  <c r="V70"/>
  <c r="P72"/>
  <c r="R72"/>
  <c r="Q72"/>
  <c r="S72"/>
  <c r="T71"/>
  <c r="U71"/>
  <c r="V71"/>
  <c r="B73"/>
  <c r="A74"/>
  <c r="B74"/>
  <c r="A75"/>
  <c r="T72"/>
  <c r="U72"/>
  <c r="V72"/>
  <c r="P73"/>
  <c r="R73"/>
  <c r="Q73"/>
  <c r="S73"/>
  <c r="P74"/>
  <c r="R74"/>
  <c r="Q74"/>
  <c r="S74"/>
  <c r="T73"/>
  <c r="U73"/>
  <c r="V73"/>
  <c r="B75"/>
  <c r="A76"/>
  <c r="P75"/>
  <c r="R75"/>
  <c r="Q75"/>
  <c r="S75"/>
  <c r="B76"/>
  <c r="A77"/>
  <c r="T74"/>
  <c r="U74"/>
  <c r="V74"/>
  <c r="B77"/>
  <c r="A78"/>
  <c r="P76"/>
  <c r="R76"/>
  <c r="Q76"/>
  <c r="S76"/>
  <c r="T75"/>
  <c r="U75"/>
  <c r="V75"/>
  <c r="P77"/>
  <c r="R77"/>
  <c r="Q77"/>
  <c r="S77"/>
  <c r="T76"/>
  <c r="U76"/>
  <c r="V76"/>
  <c r="B78"/>
  <c r="A79"/>
  <c r="B79"/>
  <c r="A80"/>
  <c r="T77"/>
  <c r="U77"/>
  <c r="V77"/>
  <c r="P78"/>
  <c r="R78"/>
  <c r="Q78"/>
  <c r="S78"/>
  <c r="P79"/>
  <c r="R79"/>
  <c r="Q79"/>
  <c r="S79"/>
  <c r="B80"/>
  <c r="A81"/>
  <c r="T78"/>
  <c r="U78"/>
  <c r="V78"/>
  <c r="T79"/>
  <c r="U79"/>
  <c r="V79"/>
  <c r="P80"/>
  <c r="R80"/>
  <c r="Q80"/>
  <c r="S80"/>
  <c r="B81"/>
  <c r="A82"/>
  <c r="B82"/>
  <c r="A83"/>
  <c r="P81"/>
  <c r="R81"/>
  <c r="Q81"/>
  <c r="S81"/>
  <c r="T80"/>
  <c r="U80"/>
  <c r="V80"/>
  <c r="B83"/>
  <c r="A84"/>
  <c r="P82"/>
  <c r="R82"/>
  <c r="Q82"/>
  <c r="S82"/>
  <c r="T81"/>
  <c r="U81"/>
  <c r="V81"/>
  <c r="P83"/>
  <c r="R83"/>
  <c r="Q83"/>
  <c r="S83"/>
  <c r="B84"/>
  <c r="A85"/>
  <c r="T82"/>
  <c r="U82"/>
  <c r="V82"/>
  <c r="T83"/>
  <c r="U83"/>
  <c r="V83"/>
  <c r="P84"/>
  <c r="R84"/>
  <c r="Q84"/>
  <c r="S84"/>
  <c r="B85"/>
  <c r="A86"/>
  <c r="B86"/>
  <c r="A87"/>
  <c r="P85"/>
  <c r="R85"/>
  <c r="Q85"/>
  <c r="S85"/>
  <c r="T84"/>
  <c r="U84"/>
  <c r="V84"/>
  <c r="B87"/>
  <c r="A88"/>
  <c r="P86"/>
  <c r="R86"/>
  <c r="Q86"/>
  <c r="S86"/>
  <c r="T85"/>
  <c r="U85"/>
  <c r="V85"/>
  <c r="P87"/>
  <c r="R87"/>
  <c r="Q87"/>
  <c r="S87"/>
  <c r="B88"/>
  <c r="A89"/>
  <c r="T86"/>
  <c r="U86"/>
  <c r="V86"/>
  <c r="P88"/>
  <c r="R88"/>
  <c r="Q88"/>
  <c r="S88"/>
  <c r="T87"/>
  <c r="U87"/>
  <c r="V87"/>
  <c r="A90"/>
  <c r="B89"/>
  <c r="P89"/>
  <c r="Q89"/>
  <c r="S89"/>
  <c r="R89"/>
  <c r="T88"/>
  <c r="U88"/>
  <c r="V88"/>
  <c r="A91"/>
  <c r="B90"/>
  <c r="A92"/>
  <c r="B91"/>
  <c r="T89"/>
  <c r="U89"/>
  <c r="V89"/>
  <c r="P90"/>
  <c r="R90"/>
  <c r="Q90"/>
  <c r="S90"/>
  <c r="A93"/>
  <c r="B92"/>
  <c r="T90"/>
  <c r="U90"/>
  <c r="V90"/>
  <c r="P91"/>
  <c r="Q91"/>
  <c r="S91"/>
  <c r="R91"/>
  <c r="A94"/>
  <c r="B93"/>
  <c r="T91"/>
  <c r="P92"/>
  <c r="R92"/>
  <c r="Q92"/>
  <c r="S92"/>
  <c r="U91"/>
  <c r="V91"/>
  <c r="A95"/>
  <c r="B94"/>
  <c r="T92"/>
  <c r="U92"/>
  <c r="V92"/>
  <c r="P93"/>
  <c r="Q93"/>
  <c r="S93"/>
  <c r="R93"/>
  <c r="A96"/>
  <c r="B95"/>
  <c r="P94"/>
  <c r="R94"/>
  <c r="Q94"/>
  <c r="S94"/>
  <c r="T93"/>
  <c r="U93"/>
  <c r="V93"/>
  <c r="A97"/>
  <c r="B96"/>
  <c r="T94"/>
  <c r="U94"/>
  <c r="V94"/>
  <c r="P95"/>
  <c r="Q95"/>
  <c r="S95"/>
  <c r="R95"/>
  <c r="B97"/>
  <c r="T95"/>
  <c r="U95"/>
  <c r="V95"/>
  <c r="P96"/>
  <c r="R96"/>
  <c r="Q96"/>
  <c r="S96"/>
  <c r="T96"/>
  <c r="U96"/>
  <c r="V96"/>
  <c r="P97"/>
  <c r="Q97"/>
  <c r="S97"/>
  <c r="R97"/>
  <c r="T97"/>
  <c r="U97"/>
  <c r="V97"/>
</calcChain>
</file>

<file path=xl/sharedStrings.xml><?xml version="1.0" encoding="utf-8"?>
<sst xmlns="http://schemas.openxmlformats.org/spreadsheetml/2006/main" count="147" uniqueCount="73">
  <si>
    <t>MAGIC CAPACITOR AM DETECTOR</t>
  </si>
  <si>
    <t>Cp=</t>
  </si>
  <si>
    <t>pF</t>
  </si>
  <si>
    <t>Load resistor</t>
  </si>
  <si>
    <t>R1=</t>
  </si>
  <si>
    <t>kOhm</t>
  </si>
  <si>
    <t>Top capacitor</t>
  </si>
  <si>
    <t>C1=</t>
  </si>
  <si>
    <t>Bottom capacitor</t>
  </si>
  <si>
    <t>C2=</t>
  </si>
  <si>
    <t>Feedback resistor</t>
  </si>
  <si>
    <t>R2=</t>
  </si>
  <si>
    <t>Follower gain</t>
  </si>
  <si>
    <t>G=</t>
  </si>
  <si>
    <t>K=</t>
  </si>
  <si>
    <t xml:space="preserve"> C1/C2 divider gain</t>
  </si>
  <si>
    <t>Frequency, kHz</t>
  </si>
  <si>
    <t>Omega</t>
  </si>
  <si>
    <t>Frequency step</t>
  </si>
  <si>
    <t>S=</t>
  </si>
  <si>
    <t>Conductance of R1, mmho</t>
  </si>
  <si>
    <t>Conductance of feedback, mmho</t>
  </si>
  <si>
    <t>Susceptance of Cp, mmmho</t>
  </si>
  <si>
    <t>Susceptance of C1 and C2 in series, mmho</t>
  </si>
  <si>
    <t>Susceptance of feedback, mmho</t>
  </si>
  <si>
    <t>Total conductance (Re), mmho</t>
  </si>
  <si>
    <t>Total susceptance (Im), mmho</t>
  </si>
  <si>
    <t>Total impedance, kohm</t>
  </si>
  <si>
    <t>Max. modulation, %</t>
  </si>
  <si>
    <t>Max modulation of conventional detector, %</t>
  </si>
  <si>
    <t xml:space="preserve"> C1 and C2 in series =</t>
  </si>
  <si>
    <t>CONVENTIONAL</t>
  </si>
  <si>
    <t>MAGIC CAPACITOR</t>
  </si>
  <si>
    <t>INDUCTOR</t>
  </si>
  <si>
    <t>Parallel (stray) capacitance</t>
  </si>
  <si>
    <t>Total load resistor</t>
  </si>
  <si>
    <t>R1 (RL)=</t>
  </si>
  <si>
    <t>Load capacitance</t>
  </si>
  <si>
    <t>C=</t>
  </si>
  <si>
    <t>Feedback capacitor</t>
  </si>
  <si>
    <t>Cf=</t>
  </si>
  <si>
    <t>Bottom feedback resistor</t>
  </si>
  <si>
    <t>Buffer gain</t>
  </si>
  <si>
    <t xml:space="preserve"> R1/R2 divider gain</t>
  </si>
  <si>
    <t xml:space="preserve"> K=</t>
  </si>
  <si>
    <t xml:space="preserve"> Ce=Cf*k=</t>
  </si>
  <si>
    <t>Susceptance of C || Cp, mmho</t>
  </si>
  <si>
    <t>Conductance of R1+R2, mmho</t>
  </si>
  <si>
    <t>opt-38.6k</t>
  </si>
  <si>
    <t>Load capacitor CL</t>
  </si>
  <si>
    <t>Audio and AGC AC load</t>
  </si>
  <si>
    <t>Kb=</t>
  </si>
  <si>
    <t>Bias coefficient Vb/Vagc</t>
  </si>
  <si>
    <t>Output AGC voltage</t>
  </si>
  <si>
    <t>Vagc=</t>
  </si>
  <si>
    <t>Volt</t>
  </si>
  <si>
    <t>Effective low-F RL =</t>
  </si>
  <si>
    <t>CONVENTIONAL UNBIASED</t>
  </si>
  <si>
    <t>Carrier frequency</t>
  </si>
  <si>
    <t>Fif =</t>
  </si>
  <si>
    <t>kHz</t>
  </si>
  <si>
    <t>Load resistor RL</t>
  </si>
  <si>
    <t>Load impedance @Fif =</t>
  </si>
  <si>
    <t>Omega IF =</t>
  </si>
  <si>
    <t>BIASED</t>
  </si>
  <si>
    <t>Kb</t>
  </si>
  <si>
    <t>Audio loaded -3dB cutoff =</t>
  </si>
  <si>
    <t>Audio R1C1 only -3dB cutoff=</t>
  </si>
  <si>
    <t>B=</t>
  </si>
  <si>
    <t>Slew rate / ripple det limit</t>
  </si>
  <si>
    <t xml:space="preserve"> (More conservative)</t>
  </si>
  <si>
    <t>Lost M%</t>
  </si>
  <si>
    <t>Varied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</si>
</sst>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17"/>
      <name val="Calibri"/>
      <family val="2"/>
    </font>
    <font>
      <sz val="8"/>
      <name val="Calibri"/>
      <family val="2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2" fontId="0" fillId="0" borderId="0" xfId="0" applyNumberFormat="1" applyAlignment="1">
      <alignment wrapText="1"/>
    </xf>
    <xf numFmtId="0" fontId="1" fillId="0" borderId="0" xfId="0" applyFont="1"/>
    <xf numFmtId="11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/>
    <xf numFmtId="2" fontId="2" fillId="0" borderId="0" xfId="0" applyNumberFormat="1" applyFont="1" applyAlignment="1">
      <alignment wrapText="1"/>
    </xf>
    <xf numFmtId="2" fontId="2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Detectors with feedback --  </a:t>
            </a:r>
            <a:r>
              <a:rPr lang="en-US" sz="14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"magic capacitor"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and </a:t>
            </a:r>
            <a:r>
              <a:rPr lang="en-US" sz="14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inductive compensation</a:t>
            </a:r>
          </a:p>
        </c:rich>
      </c:tx>
      <c:layout>
        <c:manualLayout>
          <c:xMode val="edge"/>
          <c:yMode val="edge"/>
          <c:x val="8.8934850051706302E-2"/>
          <c:y val="0.1355932203389830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4457083764219237E-2"/>
          <c:y val="0.13050847457627118"/>
          <c:w val="0.76732161323681491"/>
          <c:h val="0.75254237288135595"/>
        </c:manualLayout>
      </c:layout>
      <c:scatterChart>
        <c:scatterStyle val="lineMarker"/>
        <c:ser>
          <c:idx val="0"/>
          <c:order val="0"/>
          <c:tx>
            <c:v>"Magic capacitor"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'Magic and inductor'!$A$12:$A$93</c:f>
              <c:numCache>
                <c:formatCode>0.00</c:formatCode>
                <c:ptCount val="82"/>
                <c:pt idx="0">
                  <c:v>0.3</c:v>
                </c:pt>
                <c:pt idx="1">
                  <c:v>0.315</c:v>
                </c:pt>
                <c:pt idx="2">
                  <c:v>0.33075000000000004</c:v>
                </c:pt>
                <c:pt idx="3">
                  <c:v>0.34728750000000008</c:v>
                </c:pt>
                <c:pt idx="4">
                  <c:v>0.36465187500000013</c:v>
                </c:pt>
                <c:pt idx="5">
                  <c:v>0.38288446875000015</c:v>
                </c:pt>
                <c:pt idx="6">
                  <c:v>0.4020286921875002</c:v>
                </c:pt>
                <c:pt idx="7">
                  <c:v>0.42213012679687523</c:v>
                </c:pt>
                <c:pt idx="8">
                  <c:v>0.44323663313671902</c:v>
                </c:pt>
                <c:pt idx="9">
                  <c:v>0.46539846479355501</c:v>
                </c:pt>
                <c:pt idx="10">
                  <c:v>0.48866838803323276</c:v>
                </c:pt>
                <c:pt idx="11">
                  <c:v>0.51310180743489442</c:v>
                </c:pt>
                <c:pt idx="12">
                  <c:v>0.53875689780663916</c:v>
                </c:pt>
                <c:pt idx="13">
                  <c:v>0.56569474269697118</c:v>
                </c:pt>
                <c:pt idx="14">
                  <c:v>0.59397947983181976</c:v>
                </c:pt>
                <c:pt idx="15">
                  <c:v>0.62367845382341081</c:v>
                </c:pt>
                <c:pt idx="16">
                  <c:v>0.65486237651458135</c:v>
                </c:pt>
                <c:pt idx="17">
                  <c:v>0.68760549534031046</c:v>
                </c:pt>
                <c:pt idx="18">
                  <c:v>0.72198577010732601</c:v>
                </c:pt>
                <c:pt idx="19">
                  <c:v>0.75808505861269238</c:v>
                </c:pt>
                <c:pt idx="20">
                  <c:v>0.79598931154332708</c:v>
                </c:pt>
                <c:pt idx="21">
                  <c:v>0.83578877712049349</c:v>
                </c:pt>
                <c:pt idx="22">
                  <c:v>0.87757821597651819</c:v>
                </c:pt>
                <c:pt idx="23">
                  <c:v>0.92145712677534419</c:v>
                </c:pt>
                <c:pt idx="24">
                  <c:v>0.96752998311411142</c:v>
                </c:pt>
                <c:pt idx="25">
                  <c:v>1.0159064822698169</c:v>
                </c:pt>
                <c:pt idx="26">
                  <c:v>1.0667018063833078</c:v>
                </c:pt>
                <c:pt idx="27">
                  <c:v>1.1200368967024732</c:v>
                </c:pt>
                <c:pt idx="28">
                  <c:v>1.1760387415375968</c:v>
                </c:pt>
                <c:pt idx="29">
                  <c:v>1.2348406786144768</c:v>
                </c:pt>
                <c:pt idx="30">
                  <c:v>1.2965827125452007</c:v>
                </c:pt>
                <c:pt idx="31">
                  <c:v>1.3614118481724609</c:v>
                </c:pt>
                <c:pt idx="32">
                  <c:v>1.429482440581084</c:v>
                </c:pt>
                <c:pt idx="33">
                  <c:v>1.5009565626101382</c:v>
                </c:pt>
                <c:pt idx="34">
                  <c:v>1.5760043907406451</c:v>
                </c:pt>
                <c:pt idx="35">
                  <c:v>1.6548046102776774</c:v>
                </c:pt>
                <c:pt idx="36">
                  <c:v>1.7375448407915615</c:v>
                </c:pt>
                <c:pt idx="37">
                  <c:v>1.8244220828311397</c:v>
                </c:pt>
                <c:pt idx="38">
                  <c:v>1.9156431869726969</c:v>
                </c:pt>
                <c:pt idx="39">
                  <c:v>2.0114253463213316</c:v>
                </c:pt>
                <c:pt idx="40">
                  <c:v>2.1119966136373982</c:v>
                </c:pt>
                <c:pt idx="41">
                  <c:v>2.2175964443192684</c:v>
                </c:pt>
                <c:pt idx="42">
                  <c:v>2.3284762665352319</c:v>
                </c:pt>
                <c:pt idx="43">
                  <c:v>2.4449000798619935</c:v>
                </c:pt>
                <c:pt idx="44">
                  <c:v>2.5671450838550931</c:v>
                </c:pt>
                <c:pt idx="45">
                  <c:v>2.6955023380478478</c:v>
                </c:pt>
                <c:pt idx="46">
                  <c:v>2.8302774549502403</c:v>
                </c:pt>
                <c:pt idx="47">
                  <c:v>2.9717913276977526</c:v>
                </c:pt>
                <c:pt idx="48">
                  <c:v>3.1203808940826403</c:v>
                </c:pt>
                <c:pt idx="49">
                  <c:v>3.2763999387867724</c:v>
                </c:pt>
                <c:pt idx="50">
                  <c:v>3.4402199357261112</c:v>
                </c:pt>
                <c:pt idx="51">
                  <c:v>3.6122309325124169</c:v>
                </c:pt>
                <c:pt idx="52">
                  <c:v>3.792842479138038</c:v>
                </c:pt>
                <c:pt idx="53">
                  <c:v>3.9824846030949401</c:v>
                </c:pt>
                <c:pt idx="54">
                  <c:v>4.1816088332496877</c:v>
                </c:pt>
                <c:pt idx="55">
                  <c:v>4.3906892749121722</c:v>
                </c:pt>
                <c:pt idx="56">
                  <c:v>4.6102237386577807</c:v>
                </c:pt>
                <c:pt idx="57">
                  <c:v>4.8407349255906702</c:v>
                </c:pt>
                <c:pt idx="58">
                  <c:v>5.0827716718702041</c:v>
                </c:pt>
                <c:pt idx="59">
                  <c:v>5.3369102554637147</c:v>
                </c:pt>
                <c:pt idx="60">
                  <c:v>5.6037557682369004</c:v>
                </c:pt>
                <c:pt idx="61">
                  <c:v>5.8839435566487452</c:v>
                </c:pt>
                <c:pt idx="62">
                  <c:v>6.1781407344811825</c:v>
                </c:pt>
                <c:pt idx="63">
                  <c:v>6.4870477712052423</c:v>
                </c:pt>
                <c:pt idx="64">
                  <c:v>6.8114001597655047</c:v>
                </c:pt>
                <c:pt idx="65">
                  <c:v>7.1519701677537801</c:v>
                </c:pt>
                <c:pt idx="66">
                  <c:v>7.5095686761414697</c:v>
                </c:pt>
                <c:pt idx="67">
                  <c:v>7.8850471099485437</c:v>
                </c:pt>
                <c:pt idx="68">
                  <c:v>8.2792994654459715</c:v>
                </c:pt>
                <c:pt idx="69">
                  <c:v>8.6932644387182698</c:v>
                </c:pt>
                <c:pt idx="70">
                  <c:v>9.1279276606541835</c:v>
                </c:pt>
                <c:pt idx="71">
                  <c:v>9.5843240436868928</c:v>
                </c:pt>
                <c:pt idx="72">
                  <c:v>10.063540245871238</c:v>
                </c:pt>
                <c:pt idx="73">
                  <c:v>10.5667172581648</c:v>
                </c:pt>
                <c:pt idx="74">
                  <c:v>11.095053121073041</c:v>
                </c:pt>
                <c:pt idx="75">
                  <c:v>11.649805777126694</c:v>
                </c:pt>
                <c:pt idx="76">
                  <c:v>12.232296065983029</c:v>
                </c:pt>
                <c:pt idx="77">
                  <c:v>12.843910869282182</c:v>
                </c:pt>
                <c:pt idx="78">
                  <c:v>13.486106412746292</c:v>
                </c:pt>
                <c:pt idx="79">
                  <c:v>14.160411733383606</c:v>
                </c:pt>
                <c:pt idx="80">
                  <c:v>14.868432320052786</c:v>
                </c:pt>
                <c:pt idx="81">
                  <c:v>15.611853936055427</c:v>
                </c:pt>
              </c:numCache>
            </c:numRef>
          </c:xVal>
          <c:yVal>
            <c:numRef>
              <c:f>'Magic and inductor'!$K$12:$K$93</c:f>
              <c:numCache>
                <c:formatCode>General</c:formatCode>
                <c:ptCount val="82"/>
                <c:pt idx="0">
                  <c:v>100.12141493271095</c:v>
                </c:pt>
                <c:pt idx="1">
                  <c:v>100.13385780187143</c:v>
                </c:pt>
                <c:pt idx="2">
                  <c:v>100.14757559365528</c:v>
                </c:pt>
                <c:pt idx="3">
                  <c:v>100.16269888409923</c:v>
                </c:pt>
                <c:pt idx="4">
                  <c:v>100.179371610315</c:v>
                </c:pt>
                <c:pt idx="5">
                  <c:v>100.19775243482516</c:v>
                </c:pt>
                <c:pt idx="6">
                  <c:v>100.21801624855219</c:v>
                </c:pt>
                <c:pt idx="7">
                  <c:v>100.24035582638912</c:v>
                </c:pt>
                <c:pt idx="8">
                  <c:v>100.26498365063888</c:v>
                </c:pt>
                <c:pt idx="9">
                  <c:v>100.2921339190875</c:v>
                </c:pt>
                <c:pt idx="10">
                  <c:v>100.32206475608413</c:v>
                </c:pt>
                <c:pt idx="11">
                  <c:v>100.35506064674266</c:v>
                </c:pt>
                <c:pt idx="12">
                  <c:v>100.39143511626348</c:v>
                </c:pt>
                <c:pt idx="13">
                  <c:v>100.43153367840063</c:v>
                </c:pt>
                <c:pt idx="14">
                  <c:v>100.47573707927303</c:v>
                </c:pt>
                <c:pt idx="15">
                  <c:v>100.52446486503264</c:v>
                </c:pt>
                <c:pt idx="16">
                  <c:v>100.57817930434926</c:v>
                </c:pt>
                <c:pt idx="17">
                  <c:v>100.63738969923355</c:v>
                </c:pt>
                <c:pt idx="18">
                  <c:v>100.70265712036783</c:v>
                </c:pt>
                <c:pt idx="19">
                  <c:v>100.77459960580089</c:v>
                </c:pt>
                <c:pt idx="20">
                  <c:v>100.85389786452461</c:v>
                </c:pt>
                <c:pt idx="21">
                  <c:v>100.941301528986</c:v>
                </c:pt>
                <c:pt idx="22">
                  <c:v>101.03763600286362</c:v>
                </c:pt>
                <c:pt idx="23">
                  <c:v>101.14380995225514</c:v>
                </c:pt>
                <c:pt idx="24">
                  <c:v>101.26082348951915</c:v>
                </c:pt>
                <c:pt idx="25">
                  <c:v>101.38977709901349</c:v>
                </c:pt>
                <c:pt idx="26">
                  <c:v>101.5318813523708</c:v>
                </c:pt>
                <c:pt idx="27">
                  <c:v>101.68846745704985</c:v>
                </c:pt>
                <c:pt idx="28">
                  <c:v>101.86099867475059</c:v>
                </c:pt>
                <c:pt idx="29">
                  <c:v>102.05108263458463</c:v>
                </c:pt>
                <c:pt idx="30">
                  <c:v>102.2604845478905</c:v>
                </c:pt>
                <c:pt idx="31">
                  <c:v>102.49114130487031</c:v>
                </c:pt>
                <c:pt idx="32">
                  <c:v>102.74517639453828</c:v>
                </c:pt>
                <c:pt idx="33">
                  <c:v>103.02491553436631</c:v>
                </c:pt>
                <c:pt idx="34">
                  <c:v>103.33290281844126</c:v>
                </c:pt>
                <c:pt idx="35">
                  <c:v>103.67191708468216</c:v>
                </c:pt>
                <c:pt idx="36">
                  <c:v>104.04498805151302</c:v>
                </c:pt>
                <c:pt idx="37">
                  <c:v>104.45541156712581</c:v>
                </c:pt>
                <c:pt idx="38">
                  <c:v>104.90676302943042</c:v>
                </c:pt>
                <c:pt idx="39">
                  <c:v>105.40290764395455</c:v>
                </c:pt>
                <c:pt idx="40">
                  <c:v>105.948005652459</c:v>
                </c:pt>
                <c:pt idx="41">
                  <c:v>106.5465099359275</c:v>
                </c:pt>
                <c:pt idx="42">
                  <c:v>107.20315240380543</c:v>
                </c:pt>
                <c:pt idx="43">
                  <c:v>107.92291423684431</c:v>
                </c:pt>
                <c:pt idx="44">
                  <c:v>108.71097323627306</c:v>
                </c:pt>
                <c:pt idx="45">
                  <c:v>109.57261909758192</c:v>
                </c:pt>
                <c:pt idx="46">
                  <c:v>110.5131241885158</c:v>
                </c:pt>
                <c:pt idx="47">
                  <c:v>111.53755315304575</c:v>
                </c:pt>
                <c:pt idx="48">
                  <c:v>112.65048916036076</c:v>
                </c:pt>
                <c:pt idx="49">
                  <c:v>113.85564768400849</c:v>
                </c:pt>
                <c:pt idx="50">
                  <c:v>115.15534029278332</c:v>
                </c:pt>
                <c:pt idx="51">
                  <c:v>116.54974138326895</c:v>
                </c:pt>
                <c:pt idx="52">
                  <c:v>118.03590115177623</c:v>
                </c:pt>
                <c:pt idx="53">
                  <c:v>119.60644086335576</c:v>
                </c:pt>
                <c:pt idx="54">
                  <c:v>121.24786654375019</c:v>
                </c:pt>
                <c:pt idx="55">
                  <c:v>122.93845342003021</c:v>
                </c:pt>
                <c:pt idx="56">
                  <c:v>124.64570017454749</c:v>
                </c:pt>
                <c:pt idx="57">
                  <c:v>126.32345034625104</c:v>
                </c:pt>
                <c:pt idx="58">
                  <c:v>127.90895362913837</c:v>
                </c:pt>
                <c:pt idx="59">
                  <c:v>129.32041321502825</c:v>
                </c:pt>
                <c:pt idx="60">
                  <c:v>130.45592945166669</c:v>
                </c:pt>
                <c:pt idx="61">
                  <c:v>131.19512809994171</c:v>
                </c:pt>
                <c:pt idx="62">
                  <c:v>131.40495759699814</c:v>
                </c:pt>
                <c:pt idx="63">
                  <c:v>130.9508271934468</c:v>
                </c:pt>
                <c:pt idx="64">
                  <c:v>129.71309117144799</c:v>
                </c:pt>
                <c:pt idx="65">
                  <c:v>127.60680525630565</c:v>
                </c:pt>
                <c:pt idx="66">
                  <c:v>124.60030796127188</c:v>
                </c:pt>
                <c:pt idx="67">
                  <c:v>120.72686519651148</c:v>
                </c:pt>
                <c:pt idx="68">
                  <c:v>116.08472784206964</c:v>
                </c:pt>
                <c:pt idx="69">
                  <c:v>110.82461129539145</c:v>
                </c:pt>
                <c:pt idx="70">
                  <c:v>105.12810255159464</c:v>
                </c:pt>
                <c:pt idx="71">
                  <c:v>99.183344586562598</c:v>
                </c:pt>
                <c:pt idx="72">
                  <c:v>93.164186022424175</c:v>
                </c:pt>
                <c:pt idx="73">
                  <c:v>87.216473385920011</c:v>
                </c:pt>
                <c:pt idx="74">
                  <c:v>81.452096745089449</c:v>
                </c:pt>
                <c:pt idx="75">
                  <c:v>75.949242341344373</c:v>
                </c:pt>
                <c:pt idx="76">
                  <c:v>70.756497136233762</c:v>
                </c:pt>
                <c:pt idx="77">
                  <c:v>65.898648375234885</c:v>
                </c:pt>
                <c:pt idx="78">
                  <c:v>61.382664437487449</c:v>
                </c:pt>
                <c:pt idx="79">
                  <c:v>57.203013277553119</c:v>
                </c:pt>
                <c:pt idx="80">
                  <c:v>53.345979744684023</c:v>
                </c:pt>
                <c:pt idx="81">
                  <c:v>49.792951438740857</c:v>
                </c:pt>
              </c:numCache>
            </c:numRef>
          </c:yVal>
        </c:ser>
        <c:ser>
          <c:idx val="1"/>
          <c:order val="1"/>
          <c:tx>
            <c:v>Conventional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'Magic and inductor'!$A$12:$A$93</c:f>
              <c:numCache>
                <c:formatCode>0.00</c:formatCode>
                <c:ptCount val="82"/>
                <c:pt idx="0">
                  <c:v>0.3</c:v>
                </c:pt>
                <c:pt idx="1">
                  <c:v>0.315</c:v>
                </c:pt>
                <c:pt idx="2">
                  <c:v>0.33075000000000004</c:v>
                </c:pt>
                <c:pt idx="3">
                  <c:v>0.34728750000000008</c:v>
                </c:pt>
                <c:pt idx="4">
                  <c:v>0.36465187500000013</c:v>
                </c:pt>
                <c:pt idx="5">
                  <c:v>0.38288446875000015</c:v>
                </c:pt>
                <c:pt idx="6">
                  <c:v>0.4020286921875002</c:v>
                </c:pt>
                <c:pt idx="7">
                  <c:v>0.42213012679687523</c:v>
                </c:pt>
                <c:pt idx="8">
                  <c:v>0.44323663313671902</c:v>
                </c:pt>
                <c:pt idx="9">
                  <c:v>0.46539846479355501</c:v>
                </c:pt>
                <c:pt idx="10">
                  <c:v>0.48866838803323276</c:v>
                </c:pt>
                <c:pt idx="11">
                  <c:v>0.51310180743489442</c:v>
                </c:pt>
                <c:pt idx="12">
                  <c:v>0.53875689780663916</c:v>
                </c:pt>
                <c:pt idx="13">
                  <c:v>0.56569474269697118</c:v>
                </c:pt>
                <c:pt idx="14">
                  <c:v>0.59397947983181976</c:v>
                </c:pt>
                <c:pt idx="15">
                  <c:v>0.62367845382341081</c:v>
                </c:pt>
                <c:pt idx="16">
                  <c:v>0.65486237651458135</c:v>
                </c:pt>
                <c:pt idx="17">
                  <c:v>0.68760549534031046</c:v>
                </c:pt>
                <c:pt idx="18">
                  <c:v>0.72198577010732601</c:v>
                </c:pt>
                <c:pt idx="19">
                  <c:v>0.75808505861269238</c:v>
                </c:pt>
                <c:pt idx="20">
                  <c:v>0.79598931154332708</c:v>
                </c:pt>
                <c:pt idx="21">
                  <c:v>0.83578877712049349</c:v>
                </c:pt>
                <c:pt idx="22">
                  <c:v>0.87757821597651819</c:v>
                </c:pt>
                <c:pt idx="23">
                  <c:v>0.92145712677534419</c:v>
                </c:pt>
                <c:pt idx="24">
                  <c:v>0.96752998311411142</c:v>
                </c:pt>
                <c:pt idx="25">
                  <c:v>1.0159064822698169</c:v>
                </c:pt>
                <c:pt idx="26">
                  <c:v>1.0667018063833078</c:v>
                </c:pt>
                <c:pt idx="27">
                  <c:v>1.1200368967024732</c:v>
                </c:pt>
                <c:pt idx="28">
                  <c:v>1.1760387415375968</c:v>
                </c:pt>
                <c:pt idx="29">
                  <c:v>1.2348406786144768</c:v>
                </c:pt>
                <c:pt idx="30">
                  <c:v>1.2965827125452007</c:v>
                </c:pt>
                <c:pt idx="31">
                  <c:v>1.3614118481724609</c:v>
                </c:pt>
                <c:pt idx="32">
                  <c:v>1.429482440581084</c:v>
                </c:pt>
                <c:pt idx="33">
                  <c:v>1.5009565626101382</c:v>
                </c:pt>
                <c:pt idx="34">
                  <c:v>1.5760043907406451</c:v>
                </c:pt>
                <c:pt idx="35">
                  <c:v>1.6548046102776774</c:v>
                </c:pt>
                <c:pt idx="36">
                  <c:v>1.7375448407915615</c:v>
                </c:pt>
                <c:pt idx="37">
                  <c:v>1.8244220828311397</c:v>
                </c:pt>
                <c:pt idx="38">
                  <c:v>1.9156431869726969</c:v>
                </c:pt>
                <c:pt idx="39">
                  <c:v>2.0114253463213316</c:v>
                </c:pt>
                <c:pt idx="40">
                  <c:v>2.1119966136373982</c:v>
                </c:pt>
                <c:pt idx="41">
                  <c:v>2.2175964443192684</c:v>
                </c:pt>
                <c:pt idx="42">
                  <c:v>2.3284762665352319</c:v>
                </c:pt>
                <c:pt idx="43">
                  <c:v>2.4449000798619935</c:v>
                </c:pt>
                <c:pt idx="44">
                  <c:v>2.5671450838550931</c:v>
                </c:pt>
                <c:pt idx="45">
                  <c:v>2.6955023380478478</c:v>
                </c:pt>
                <c:pt idx="46">
                  <c:v>2.8302774549502403</c:v>
                </c:pt>
                <c:pt idx="47">
                  <c:v>2.9717913276977526</c:v>
                </c:pt>
                <c:pt idx="48">
                  <c:v>3.1203808940826403</c:v>
                </c:pt>
                <c:pt idx="49">
                  <c:v>3.2763999387867724</c:v>
                </c:pt>
                <c:pt idx="50">
                  <c:v>3.4402199357261112</c:v>
                </c:pt>
                <c:pt idx="51">
                  <c:v>3.6122309325124169</c:v>
                </c:pt>
                <c:pt idx="52">
                  <c:v>3.792842479138038</c:v>
                </c:pt>
                <c:pt idx="53">
                  <c:v>3.9824846030949401</c:v>
                </c:pt>
                <c:pt idx="54">
                  <c:v>4.1816088332496877</c:v>
                </c:pt>
                <c:pt idx="55">
                  <c:v>4.3906892749121722</c:v>
                </c:pt>
                <c:pt idx="56">
                  <c:v>4.6102237386577807</c:v>
                </c:pt>
                <c:pt idx="57">
                  <c:v>4.8407349255906702</c:v>
                </c:pt>
                <c:pt idx="58">
                  <c:v>5.0827716718702041</c:v>
                </c:pt>
                <c:pt idx="59">
                  <c:v>5.3369102554637147</c:v>
                </c:pt>
                <c:pt idx="60">
                  <c:v>5.6037557682369004</c:v>
                </c:pt>
                <c:pt idx="61">
                  <c:v>5.8839435566487452</c:v>
                </c:pt>
                <c:pt idx="62">
                  <c:v>6.1781407344811825</c:v>
                </c:pt>
                <c:pt idx="63">
                  <c:v>6.4870477712052423</c:v>
                </c:pt>
                <c:pt idx="64">
                  <c:v>6.8114001597655047</c:v>
                </c:pt>
                <c:pt idx="65">
                  <c:v>7.1519701677537801</c:v>
                </c:pt>
                <c:pt idx="66">
                  <c:v>7.5095686761414697</c:v>
                </c:pt>
                <c:pt idx="67">
                  <c:v>7.8850471099485437</c:v>
                </c:pt>
                <c:pt idx="68">
                  <c:v>8.2792994654459715</c:v>
                </c:pt>
                <c:pt idx="69">
                  <c:v>8.6932644387182698</c:v>
                </c:pt>
                <c:pt idx="70">
                  <c:v>9.1279276606541835</c:v>
                </c:pt>
                <c:pt idx="71">
                  <c:v>9.5843240436868928</c:v>
                </c:pt>
                <c:pt idx="72">
                  <c:v>10.063540245871238</c:v>
                </c:pt>
                <c:pt idx="73">
                  <c:v>10.5667172581648</c:v>
                </c:pt>
                <c:pt idx="74">
                  <c:v>11.095053121073041</c:v>
                </c:pt>
                <c:pt idx="75">
                  <c:v>11.649805777126694</c:v>
                </c:pt>
                <c:pt idx="76">
                  <c:v>12.232296065983029</c:v>
                </c:pt>
                <c:pt idx="77">
                  <c:v>12.843910869282182</c:v>
                </c:pt>
                <c:pt idx="78">
                  <c:v>13.486106412746292</c:v>
                </c:pt>
                <c:pt idx="79">
                  <c:v>14.160411733383606</c:v>
                </c:pt>
                <c:pt idx="80">
                  <c:v>14.868432320052786</c:v>
                </c:pt>
                <c:pt idx="81">
                  <c:v>15.611853936055427</c:v>
                </c:pt>
              </c:numCache>
            </c:numRef>
          </c:xVal>
          <c:yVal>
            <c:numRef>
              <c:f>'Magic and inductor'!$M$12:$M$93</c:f>
              <c:numCache>
                <c:formatCode>0.00</c:formatCode>
                <c:ptCount val="82"/>
                <c:pt idx="0">
                  <c:v>99.87755681685276</c:v>
                </c:pt>
                <c:pt idx="1">
                  <c:v>99.865031788308201</c:v>
                </c:pt>
                <c:pt idx="2">
                  <c:v>99.851228404143527</c:v>
                </c:pt>
                <c:pt idx="3">
                  <c:v>99.836016804930338</c:v>
                </c:pt>
                <c:pt idx="4">
                  <c:v>99.819254071668979</c:v>
                </c:pt>
                <c:pt idx="5">
                  <c:v>99.800782940752029</c:v>
                </c:pt>
                <c:pt idx="6">
                  <c:v>99.78043039857836</c:v>
                </c:pt>
                <c:pt idx="7">
                  <c:v>99.758006145871803</c:v>
                </c:pt>
                <c:pt idx="8">
                  <c:v>99.733300921233834</c:v>
                </c:pt>
                <c:pt idx="9">
                  <c:v>99.706084672981831</c:v>
                </c:pt>
                <c:pt idx="10">
                  <c:v>99.676104567916312</c:v>
                </c:pt>
                <c:pt idx="11">
                  <c:v>99.643082825353531</c:v>
                </c:pt>
                <c:pt idx="12">
                  <c:v>99.606714364589223</c:v>
                </c:pt>
                <c:pt idx="13">
                  <c:v>99.566664253973002</c:v>
                </c:pt>
                <c:pt idx="14">
                  <c:v>99.522564950023636</c:v>
                </c:pt>
                <c:pt idx="15">
                  <c:v>99.474013315571483</c:v>
                </c:pt>
                <c:pt idx="16">
                  <c:v>99.420567406854104</c:v>
                </c:pt>
                <c:pt idx="17">
                  <c:v>99.361743020911703</c:v>
                </c:pt>
                <c:pt idx="18">
                  <c:v>99.297009996637954</c:v>
                </c:pt>
                <c:pt idx="19">
                  <c:v>99.22578826557384</c:v>
                </c:pt>
                <c:pt idx="20">
                  <c:v>99.147443652135294</c:v>
                </c:pt>
                <c:pt idx="21">
                  <c:v>99.061283427613503</c:v>
                </c:pt>
                <c:pt idx="22">
                  <c:v>98.966551628173747</c:v>
                </c:pt>
                <c:pt idx="23">
                  <c:v>98.862424154425767</c:v>
                </c:pt>
                <c:pt idx="24">
                  <c:v>98.748003679178424</c:v>
                </c:pt>
                <c:pt idx="25">
                  <c:v>98.622314400986767</c:v>
                </c:pt>
                <c:pt idx="26">
                  <c:v>98.484296694310828</c:v>
                </c:pt>
                <c:pt idx="27">
                  <c:v>98.332801722804973</c:v>
                </c:pt>
                <c:pt idx="28">
                  <c:v>98.16658610069652</c:v>
                </c:pt>
                <c:pt idx="29">
                  <c:v>97.98430670861336</c:v>
                </c:pt>
                <c:pt idx="30">
                  <c:v>97.784515794743086</c:v>
                </c:pt>
                <c:pt idx="31">
                  <c:v>97.565656519910917</c:v>
                </c:pt>
                <c:pt idx="32">
                  <c:v>97.326059135971661</c:v>
                </c:pt>
                <c:pt idx="33">
                  <c:v>97.06393802054086</c:v>
                </c:pt>
                <c:pt idx="34">
                  <c:v>96.777389826998302</c:v>
                </c:pt>
                <c:pt idx="35">
                  <c:v>96.464393045997596</c:v>
                </c:pt>
                <c:pt idx="36">
                  <c:v>96.122809312092699</c:v>
                </c:pt>
                <c:pt idx="37">
                  <c:v>95.75038682472865</c:v>
                </c:pt>
                <c:pt idx="38">
                  <c:v>95.344766284320031</c:v>
                </c:pt>
                <c:pt idx="39">
                  <c:v>94.903489768392092</c:v>
                </c:pt>
                <c:pt idx="40">
                  <c:v>94.424012986032338</c:v>
                </c:pt>
                <c:pt idx="41">
                  <c:v>93.903721346783016</c:v>
                </c:pt>
                <c:pt idx="42">
                  <c:v>93.339950257627493</c:v>
                </c:pt>
                <c:pt idx="43">
                  <c:v>92.730010013561667</c:v>
                </c:pt>
                <c:pt idx="44">
                  <c:v>92.071215568055365</c:v>
                </c:pt>
                <c:pt idx="45">
                  <c:v>91.360921354623031</c:v>
                </c:pt>
                <c:pt idx="46">
                  <c:v>90.596561175972795</c:v>
                </c:pt>
                <c:pt idx="47">
                  <c:v>89.775692980919501</c:v>
                </c:pt>
                <c:pt idx="48">
                  <c:v>88.896048112337127</c:v>
                </c:pt>
                <c:pt idx="49">
                  <c:v>87.955584336488101</c:v>
                </c:pt>
                <c:pt idx="50">
                  <c:v>86.952541664191443</c:v>
                </c:pt>
                <c:pt idx="51">
                  <c:v>85.885499661601401</c:v>
                </c:pt>
                <c:pt idx="52">
                  <c:v>84.75343464212429</c:v>
                </c:pt>
                <c:pt idx="53">
                  <c:v>83.555774855060676</c:v>
                </c:pt>
                <c:pt idx="54">
                  <c:v>82.292451568066994</c:v>
                </c:pt>
                <c:pt idx="55">
                  <c:v>80.963943807771102</c:v>
                </c:pt>
                <c:pt idx="56">
                  <c:v>79.571314502357836</c:v>
                </c:pt>
                <c:pt idx="57">
                  <c:v>78.116235882953205</c:v>
                </c:pt>
                <c:pt idx="58">
                  <c:v>76.601002259690205</c:v>
                </c:pt>
                <c:pt idx="59">
                  <c:v>75.028528694023592</c:v>
                </c:pt>
                <c:pt idx="60">
                  <c:v>73.402334627748331</c:v>
                </c:pt>
                <c:pt idx="61">
                  <c:v>71.726512173289194</c:v>
                </c:pt>
                <c:pt idx="62">
                  <c:v>70.0056794780741</c:v>
                </c:pt>
                <c:pt idx="63">
                  <c:v>68.244920297375501</c:v>
                </c:pt>
                <c:pt idx="64">
                  <c:v>66.449711589497426</c:v>
                </c:pt>
                <c:pt idx="65">
                  <c:v>64.62584153071991</c:v>
                </c:pt>
                <c:pt idx="66">
                  <c:v>62.779320788863828</c:v>
                </c:pt>
                <c:pt idx="67">
                  <c:v>60.916290160702516</c:v>
                </c:pt>
                <c:pt idx="68">
                  <c:v>59.042927753475901</c:v>
                </c:pt>
                <c:pt idx="69">
                  <c:v>57.165358776300636</c:v>
                </c:pt>
                <c:pt idx="70">
                  <c:v>55.289570722204026</c:v>
                </c:pt>
                <c:pt idx="71">
                  <c:v>53.421336298572861</c:v>
                </c:pt>
                <c:pt idx="72">
                  <c:v>51.566145944925658</c:v>
                </c:pt>
                <c:pt idx="73">
                  <c:v>49.729151207883341</c:v>
                </c:pt>
                <c:pt idx="74">
                  <c:v>47.915119668554681</c:v>
                </c:pt>
                <c:pt idx="75">
                  <c:v>46.128401576269617</c:v>
                </c:pt>
                <c:pt idx="76">
                  <c:v>44.372907865200951</c:v>
                </c:pt>
                <c:pt idx="77">
                  <c:v>42.652098837477034</c:v>
                </c:pt>
                <c:pt idx="78">
                  <c:v>40.968982498412394</c:v>
                </c:pt>
                <c:pt idx="79">
                  <c:v>39.326121327934985</c:v>
                </c:pt>
                <c:pt idx="80">
                  <c:v>37.725646161327084</c:v>
                </c:pt>
                <c:pt idx="81">
                  <c:v>36.169275820964621</c:v>
                </c:pt>
              </c:numCache>
            </c:numRef>
          </c:yVal>
        </c:ser>
        <c:ser>
          <c:idx val="2"/>
          <c:order val="2"/>
          <c:tx>
            <c:v>Inductive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'Magic and inductor'!$A$12:$A$93</c:f>
              <c:numCache>
                <c:formatCode>0.00</c:formatCode>
                <c:ptCount val="82"/>
                <c:pt idx="0">
                  <c:v>0.3</c:v>
                </c:pt>
                <c:pt idx="1">
                  <c:v>0.315</c:v>
                </c:pt>
                <c:pt idx="2">
                  <c:v>0.33075000000000004</c:v>
                </c:pt>
                <c:pt idx="3">
                  <c:v>0.34728750000000008</c:v>
                </c:pt>
                <c:pt idx="4">
                  <c:v>0.36465187500000013</c:v>
                </c:pt>
                <c:pt idx="5">
                  <c:v>0.38288446875000015</c:v>
                </c:pt>
                <c:pt idx="6">
                  <c:v>0.4020286921875002</c:v>
                </c:pt>
                <c:pt idx="7">
                  <c:v>0.42213012679687523</c:v>
                </c:pt>
                <c:pt idx="8">
                  <c:v>0.44323663313671902</c:v>
                </c:pt>
                <c:pt idx="9">
                  <c:v>0.46539846479355501</c:v>
                </c:pt>
                <c:pt idx="10">
                  <c:v>0.48866838803323276</c:v>
                </c:pt>
                <c:pt idx="11">
                  <c:v>0.51310180743489442</c:v>
                </c:pt>
                <c:pt idx="12">
                  <c:v>0.53875689780663916</c:v>
                </c:pt>
                <c:pt idx="13">
                  <c:v>0.56569474269697118</c:v>
                </c:pt>
                <c:pt idx="14">
                  <c:v>0.59397947983181976</c:v>
                </c:pt>
                <c:pt idx="15">
                  <c:v>0.62367845382341081</c:v>
                </c:pt>
                <c:pt idx="16">
                  <c:v>0.65486237651458135</c:v>
                </c:pt>
                <c:pt idx="17">
                  <c:v>0.68760549534031046</c:v>
                </c:pt>
                <c:pt idx="18">
                  <c:v>0.72198577010732601</c:v>
                </c:pt>
                <c:pt idx="19">
                  <c:v>0.75808505861269238</c:v>
                </c:pt>
                <c:pt idx="20">
                  <c:v>0.79598931154332708</c:v>
                </c:pt>
                <c:pt idx="21">
                  <c:v>0.83578877712049349</c:v>
                </c:pt>
                <c:pt idx="22">
                  <c:v>0.87757821597651819</c:v>
                </c:pt>
                <c:pt idx="23">
                  <c:v>0.92145712677534419</c:v>
                </c:pt>
                <c:pt idx="24">
                  <c:v>0.96752998311411142</c:v>
                </c:pt>
                <c:pt idx="25">
                  <c:v>1.0159064822698169</c:v>
                </c:pt>
                <c:pt idx="26">
                  <c:v>1.0667018063833078</c:v>
                </c:pt>
                <c:pt idx="27">
                  <c:v>1.1200368967024732</c:v>
                </c:pt>
                <c:pt idx="28">
                  <c:v>1.1760387415375968</c:v>
                </c:pt>
                <c:pt idx="29">
                  <c:v>1.2348406786144768</c:v>
                </c:pt>
                <c:pt idx="30">
                  <c:v>1.2965827125452007</c:v>
                </c:pt>
                <c:pt idx="31">
                  <c:v>1.3614118481724609</c:v>
                </c:pt>
                <c:pt idx="32">
                  <c:v>1.429482440581084</c:v>
                </c:pt>
                <c:pt idx="33">
                  <c:v>1.5009565626101382</c:v>
                </c:pt>
                <c:pt idx="34">
                  <c:v>1.5760043907406451</c:v>
                </c:pt>
                <c:pt idx="35">
                  <c:v>1.6548046102776774</c:v>
                </c:pt>
                <c:pt idx="36">
                  <c:v>1.7375448407915615</c:v>
                </c:pt>
                <c:pt idx="37">
                  <c:v>1.8244220828311397</c:v>
                </c:pt>
                <c:pt idx="38">
                  <c:v>1.9156431869726969</c:v>
                </c:pt>
                <c:pt idx="39">
                  <c:v>2.0114253463213316</c:v>
                </c:pt>
                <c:pt idx="40">
                  <c:v>2.1119966136373982</c:v>
                </c:pt>
                <c:pt idx="41">
                  <c:v>2.2175964443192684</c:v>
                </c:pt>
                <c:pt idx="42">
                  <c:v>2.3284762665352319</c:v>
                </c:pt>
                <c:pt idx="43">
                  <c:v>2.4449000798619935</c:v>
                </c:pt>
                <c:pt idx="44">
                  <c:v>2.5671450838550931</c:v>
                </c:pt>
                <c:pt idx="45">
                  <c:v>2.6955023380478478</c:v>
                </c:pt>
                <c:pt idx="46">
                  <c:v>2.8302774549502403</c:v>
                </c:pt>
                <c:pt idx="47">
                  <c:v>2.9717913276977526</c:v>
                </c:pt>
                <c:pt idx="48">
                  <c:v>3.1203808940826403</c:v>
                </c:pt>
                <c:pt idx="49">
                  <c:v>3.2763999387867724</c:v>
                </c:pt>
                <c:pt idx="50">
                  <c:v>3.4402199357261112</c:v>
                </c:pt>
                <c:pt idx="51">
                  <c:v>3.6122309325124169</c:v>
                </c:pt>
                <c:pt idx="52">
                  <c:v>3.792842479138038</c:v>
                </c:pt>
                <c:pt idx="53">
                  <c:v>3.9824846030949401</c:v>
                </c:pt>
                <c:pt idx="54">
                  <c:v>4.1816088332496877</c:v>
                </c:pt>
                <c:pt idx="55">
                  <c:v>4.3906892749121722</c:v>
                </c:pt>
                <c:pt idx="56">
                  <c:v>4.6102237386577807</c:v>
                </c:pt>
                <c:pt idx="57">
                  <c:v>4.8407349255906702</c:v>
                </c:pt>
                <c:pt idx="58">
                  <c:v>5.0827716718702041</c:v>
                </c:pt>
                <c:pt idx="59">
                  <c:v>5.3369102554637147</c:v>
                </c:pt>
                <c:pt idx="60">
                  <c:v>5.6037557682369004</c:v>
                </c:pt>
                <c:pt idx="61">
                  <c:v>5.8839435566487452</c:v>
                </c:pt>
                <c:pt idx="62">
                  <c:v>6.1781407344811825</c:v>
                </c:pt>
                <c:pt idx="63">
                  <c:v>6.4870477712052423</c:v>
                </c:pt>
                <c:pt idx="64">
                  <c:v>6.8114001597655047</c:v>
                </c:pt>
                <c:pt idx="65">
                  <c:v>7.1519701677537801</c:v>
                </c:pt>
                <c:pt idx="66">
                  <c:v>7.5095686761414697</c:v>
                </c:pt>
                <c:pt idx="67">
                  <c:v>7.8850471099485437</c:v>
                </c:pt>
                <c:pt idx="68">
                  <c:v>8.2792994654459715</c:v>
                </c:pt>
                <c:pt idx="69">
                  <c:v>8.6932644387182698</c:v>
                </c:pt>
                <c:pt idx="70">
                  <c:v>9.1279276606541835</c:v>
                </c:pt>
                <c:pt idx="71">
                  <c:v>9.5843240436868928</c:v>
                </c:pt>
                <c:pt idx="72">
                  <c:v>10.063540245871238</c:v>
                </c:pt>
                <c:pt idx="73">
                  <c:v>10.5667172581648</c:v>
                </c:pt>
                <c:pt idx="74">
                  <c:v>11.095053121073041</c:v>
                </c:pt>
                <c:pt idx="75">
                  <c:v>11.649805777126694</c:v>
                </c:pt>
                <c:pt idx="76">
                  <c:v>12.232296065983029</c:v>
                </c:pt>
                <c:pt idx="77">
                  <c:v>12.843910869282182</c:v>
                </c:pt>
                <c:pt idx="78">
                  <c:v>13.486106412746292</c:v>
                </c:pt>
                <c:pt idx="79">
                  <c:v>14.160411733383606</c:v>
                </c:pt>
                <c:pt idx="80">
                  <c:v>14.868432320052786</c:v>
                </c:pt>
                <c:pt idx="81">
                  <c:v>15.611853936055427</c:v>
                </c:pt>
              </c:numCache>
            </c:numRef>
          </c:xVal>
          <c:yVal>
            <c:numRef>
              <c:f>'Magic and inductor'!$V$12:$V$93</c:f>
              <c:numCache>
                <c:formatCode>General</c:formatCode>
                <c:ptCount val="82"/>
                <c:pt idx="0">
                  <c:v>100.24122292058445</c:v>
                </c:pt>
                <c:pt idx="1">
                  <c:v>100.26594753332878</c:v>
                </c:pt>
                <c:pt idx="2">
                  <c:v>100.29320623847849</c:v>
                </c:pt>
                <c:pt idx="3">
                  <c:v>100.32325873423939</c:v>
                </c:pt>
                <c:pt idx="4">
                  <c:v>100.35639132538903</c:v>
                </c:pt>
                <c:pt idx="5">
                  <c:v>100.3929196468941</c:v>
                </c:pt>
                <c:pt idx="6">
                  <c:v>100.43319166563603</c:v>
                </c:pt>
                <c:pt idx="7">
                  <c:v>100.47759098841961</c:v>
                </c:pt>
                <c:pt idx="8">
                  <c:v>100.52654050722175</c:v>
                </c:pt>
                <c:pt idx="9">
                  <c:v>100.58050641566764</c:v>
                </c:pt>
                <c:pt idx="10">
                  <c:v>100.6400026340168</c:v>
                </c:pt>
                <c:pt idx="11">
                  <c:v>100.70559568351156</c:v>
                </c:pt>
                <c:pt idx="12">
                  <c:v>100.77791005479004</c:v>
                </c:pt>
                <c:pt idx="13">
                  <c:v>100.85763411919864</c:v>
                </c:pt>
                <c:pt idx="14">
                  <c:v>100.94552663624086</c:v>
                </c:pt>
                <c:pt idx="15">
                  <c:v>101.0424239150489</c:v>
                </c:pt>
                <c:pt idx="16">
                  <c:v>101.14924769261211</c:v>
                </c:pt>
                <c:pt idx="17">
                  <c:v>101.26701379647035</c:v>
                </c:pt>
                <c:pt idx="18">
                  <c:v>101.39684166455748</c:v>
                </c:pt>
                <c:pt idx="19">
                  <c:v>101.53996479969003</c:v>
                </c:pt>
                <c:pt idx="20">
                  <c:v>101.69774224057383</c:v>
                </c:pt>
                <c:pt idx="21">
                  <c:v>101.87167113478078</c:v>
                </c:pt>
                <c:pt idx="22">
                  <c:v>102.0634005013949</c:v>
                </c:pt>
                <c:pt idx="23">
                  <c:v>102.2747462712002</c:v>
                </c:pt>
                <c:pt idx="24">
                  <c:v>102.50770768933019</c:v>
                </c:pt>
                <c:pt idx="25">
                  <c:v>102.76448515776271</c:v>
                </c:pt>
                <c:pt idx="26">
                  <c:v>103.04749958088445</c:v>
                </c:pt>
                <c:pt idx="27">
                  <c:v>103.35941325373736</c:v>
                </c:pt>
                <c:pt idx="28">
                  <c:v>103.70315229556589</c:v>
                </c:pt>
                <c:pt idx="29">
                  <c:v>104.08193057546005</c:v>
                </c:pt>
                <c:pt idx="30">
                  <c:v>104.49927499467978</c:v>
                </c:pt>
                <c:pt idx="31">
                  <c:v>104.959051871187</c:v>
                </c:pt>
                <c:pt idx="32">
                  <c:v>105.46549400149935</c:v>
                </c:pt>
                <c:pt idx="33">
                  <c:v>106.02322773314252</c:v>
                </c:pt>
                <c:pt idx="34">
                  <c:v>106.637299039943</c:v>
                </c:pt>
                <c:pt idx="35">
                  <c:v>107.31319711381202</c:v>
                </c:pt>
                <c:pt idx="36">
                  <c:v>108.05687331766549</c:v>
                </c:pt>
                <c:pt idx="37">
                  <c:v>108.87475241213703</c:v>
                </c:pt>
                <c:pt idx="38">
                  <c:v>109.77373167469756</c:v>
                </c:pt>
                <c:pt idx="39">
                  <c:v>110.76116173956783</c:v>
                </c:pt>
                <c:pt idx="40">
                  <c:v>111.84480052103378</c:v>
                </c:pt>
                <c:pt idx="41">
                  <c:v>113.03272820599108</c:v>
                </c:pt>
                <c:pt idx="42">
                  <c:v>114.33320671328481</c:v>
                </c:pt>
                <c:pt idx="43">
                  <c:v>115.75446085129003</c:v>
                </c:pt>
                <c:pt idx="44">
                  <c:v>117.30435024857167</c:v>
                </c:pt>
                <c:pt idx="45">
                  <c:v>118.98989059125306</c:v>
                </c:pt>
                <c:pt idx="46">
                  <c:v>120.81656955422328</c:v>
                </c:pt>
                <c:pt idx="47">
                  <c:v>122.78738733785366</c:v>
                </c:pt>
                <c:pt idx="48">
                  <c:v>124.90153531025925</c:v>
                </c:pt>
                <c:pt idx="49">
                  <c:v>127.15261251679033</c:v>
                </c:pt>
                <c:pt idx="50">
                  <c:v>129.52627637791983</c:v>
                </c:pt>
                <c:pt idx="51">
                  <c:v>131.99724501178213</c:v>
                </c:pt>
                <c:pt idx="52">
                  <c:v>134.52563827032381</c:v>
                </c:pt>
                <c:pt idx="53">
                  <c:v>137.0527983852233</c:v>
                </c:pt>
                <c:pt idx="54">
                  <c:v>139.49701264128288</c:v>
                </c:pt>
                <c:pt idx="55">
                  <c:v>141.75000314943074</c:v>
                </c:pt>
                <c:pt idx="56">
                  <c:v>143.67563108512647</c:v>
                </c:pt>
                <c:pt idx="57">
                  <c:v>145.11283093823448</c:v>
                </c:pt>
                <c:pt idx="58">
                  <c:v>145.88497656975898</c:v>
                </c:pt>
                <c:pt idx="59">
                  <c:v>145.81711833561278</c:v>
                </c:pt>
                <c:pt idx="60">
                  <c:v>144.76033221643829</c:v>
                </c:pt>
                <c:pt idx="61">
                  <c:v>142.61898661298773</c:v>
                </c:pt>
                <c:pt idx="62">
                  <c:v>139.37350501531833</c:v>
                </c:pt>
                <c:pt idx="63">
                  <c:v>135.09052707449962</c:v>
                </c:pt>
                <c:pt idx="64">
                  <c:v>129.91577650471226</c:v>
                </c:pt>
                <c:pt idx="65">
                  <c:v>124.05128475106164</c:v>
                </c:pt>
                <c:pt idx="66">
                  <c:v>117.72433249155694</c:v>
                </c:pt>
                <c:pt idx="67">
                  <c:v>111.15733212439514</c:v>
                </c:pt>
                <c:pt idx="68">
                  <c:v>104.54551829528454</c:v>
                </c:pt>
                <c:pt idx="69">
                  <c:v>98.044986936570865</c:v>
                </c:pt>
                <c:pt idx="70">
                  <c:v>91.769932188825408</c:v>
                </c:pt>
                <c:pt idx="71">
                  <c:v>85.796118799233668</c:v>
                </c:pt>
                <c:pt idx="72">
                  <c:v>80.167503026347305</c:v>
                </c:pt>
                <c:pt idx="73">
                  <c:v>74.903677366857906</c:v>
                </c:pt>
                <c:pt idx="74">
                  <c:v>70.006759876213536</c:v>
                </c:pt>
                <c:pt idx="75">
                  <c:v>65.467110530844025</c:v>
                </c:pt>
                <c:pt idx="76">
                  <c:v>61.267741853515965</c:v>
                </c:pt>
                <c:pt idx="77">
                  <c:v>57.387542102112739</c:v>
                </c:pt>
                <c:pt idx="78">
                  <c:v>53.803526158478832</c:v>
                </c:pt>
                <c:pt idx="79">
                  <c:v>50.492340882185268</c:v>
                </c:pt>
                <c:pt idx="80">
                  <c:v>47.431224520706891</c:v>
                </c:pt>
                <c:pt idx="81">
                  <c:v>44.598580287408545</c:v>
                </c:pt>
              </c:numCache>
            </c:numRef>
          </c:yVal>
        </c:ser>
        <c:axId val="61654912"/>
        <c:axId val="61657088"/>
      </c:scatterChart>
      <c:valAx>
        <c:axId val="61654912"/>
        <c:scaling>
          <c:orientation val="minMax"/>
          <c:max val="15"/>
          <c:min val="0"/>
        </c:scaling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Modulation frequency, kHz</a:t>
                </a:r>
              </a:p>
            </c:rich>
          </c:tx>
          <c:layout>
            <c:manualLayout>
              <c:xMode val="edge"/>
              <c:yMode val="edge"/>
              <c:x val="0.34850051706308172"/>
              <c:y val="0.9305084745762711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57088"/>
        <c:crosses val="autoZero"/>
        <c:crossBetween val="midCat"/>
        <c:majorUnit val="1"/>
      </c:valAx>
      <c:valAx>
        <c:axId val="616570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Maximum undistorted modulation, %</a:t>
                </a:r>
                <a:r>
                  <a:rPr lang="en-US" sz="1100" b="1" i="0" u="none" strike="noStrike" baseline="0">
                    <a:solidFill>
                      <a:srgbClr val="FFFFFF"/>
                    </a:solidFill>
                    <a:latin typeface="Arial"/>
                    <a:cs typeface="Arial"/>
                  </a:rPr>
                  <a:t>__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2745762711864406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549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58324715615306"/>
          <c:y val="0.68813559322033901"/>
          <c:w val="0.1623578076525336"/>
          <c:h val="0.110169491525423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Biased AM detector</a:t>
            </a:r>
          </a:p>
        </c:rich>
      </c:tx>
      <c:layout>
        <c:manualLayout>
          <c:xMode val="edge"/>
          <c:yMode val="edge"/>
          <c:x val="0.36814891416752843"/>
          <c:y val="0.1745762711864406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559462254395042E-2"/>
          <c:y val="0.14067796610169492"/>
          <c:w val="0.83660806618407446"/>
          <c:h val="0.735593220338983"/>
        </c:manualLayout>
      </c:layout>
      <c:scatterChart>
        <c:scatterStyle val="lineMarker"/>
        <c:ser>
          <c:idx val="0"/>
          <c:order val="0"/>
          <c:tx>
            <c:v>Bias = 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Biased!$A$16:$A$97</c:f>
              <c:numCache>
                <c:formatCode>0.00</c:formatCode>
                <c:ptCount val="82"/>
                <c:pt idx="0">
                  <c:v>0.3</c:v>
                </c:pt>
                <c:pt idx="1">
                  <c:v>0.315</c:v>
                </c:pt>
                <c:pt idx="2">
                  <c:v>0.33075000000000004</c:v>
                </c:pt>
                <c:pt idx="3">
                  <c:v>0.34728750000000008</c:v>
                </c:pt>
                <c:pt idx="4">
                  <c:v>0.36465187500000013</c:v>
                </c:pt>
                <c:pt idx="5">
                  <c:v>0.38288446875000015</c:v>
                </c:pt>
                <c:pt idx="6">
                  <c:v>0.4020286921875002</c:v>
                </c:pt>
                <c:pt idx="7">
                  <c:v>0.42213012679687523</c:v>
                </c:pt>
                <c:pt idx="8">
                  <c:v>0.44323663313671902</c:v>
                </c:pt>
                <c:pt idx="9">
                  <c:v>0.46539846479355501</c:v>
                </c:pt>
                <c:pt idx="10">
                  <c:v>0.48866838803323276</c:v>
                </c:pt>
                <c:pt idx="11">
                  <c:v>0.51310180743489442</c:v>
                </c:pt>
                <c:pt idx="12">
                  <c:v>0.53875689780663916</c:v>
                </c:pt>
                <c:pt idx="13">
                  <c:v>0.56569474269697118</c:v>
                </c:pt>
                <c:pt idx="14">
                  <c:v>0.59397947983181976</c:v>
                </c:pt>
                <c:pt idx="15">
                  <c:v>0.62367845382341081</c:v>
                </c:pt>
                <c:pt idx="16">
                  <c:v>0.65486237651458135</c:v>
                </c:pt>
                <c:pt idx="17">
                  <c:v>0.68760549534031046</c:v>
                </c:pt>
                <c:pt idx="18">
                  <c:v>0.72198577010732601</c:v>
                </c:pt>
                <c:pt idx="19">
                  <c:v>0.75808505861269238</c:v>
                </c:pt>
                <c:pt idx="20">
                  <c:v>0.79598931154332708</c:v>
                </c:pt>
                <c:pt idx="21">
                  <c:v>0.83578877712049349</c:v>
                </c:pt>
                <c:pt idx="22">
                  <c:v>0.87757821597651819</c:v>
                </c:pt>
                <c:pt idx="23">
                  <c:v>0.92145712677534419</c:v>
                </c:pt>
                <c:pt idx="24">
                  <c:v>0.96752998311411142</c:v>
                </c:pt>
                <c:pt idx="25">
                  <c:v>1.0159064822698169</c:v>
                </c:pt>
                <c:pt idx="26">
                  <c:v>1.0667018063833078</c:v>
                </c:pt>
                <c:pt idx="27">
                  <c:v>1.1200368967024732</c:v>
                </c:pt>
                <c:pt idx="28">
                  <c:v>1.1760387415375968</c:v>
                </c:pt>
                <c:pt idx="29">
                  <c:v>1.2348406786144768</c:v>
                </c:pt>
                <c:pt idx="30">
                  <c:v>1.2965827125452007</c:v>
                </c:pt>
                <c:pt idx="31">
                  <c:v>1.3614118481724609</c:v>
                </c:pt>
                <c:pt idx="32">
                  <c:v>1.429482440581084</c:v>
                </c:pt>
                <c:pt idx="33">
                  <c:v>1.5009565626101382</c:v>
                </c:pt>
                <c:pt idx="34">
                  <c:v>1.5760043907406451</c:v>
                </c:pt>
                <c:pt idx="35">
                  <c:v>1.6548046102776774</c:v>
                </c:pt>
                <c:pt idx="36">
                  <c:v>1.7375448407915615</c:v>
                </c:pt>
                <c:pt idx="37">
                  <c:v>1.8244220828311397</c:v>
                </c:pt>
                <c:pt idx="38">
                  <c:v>1.9156431869726969</c:v>
                </c:pt>
                <c:pt idx="39">
                  <c:v>2.0114253463213316</c:v>
                </c:pt>
                <c:pt idx="40">
                  <c:v>2.1119966136373982</c:v>
                </c:pt>
                <c:pt idx="41">
                  <c:v>2.2175964443192684</c:v>
                </c:pt>
                <c:pt idx="42">
                  <c:v>2.3284762665352319</c:v>
                </c:pt>
                <c:pt idx="43">
                  <c:v>2.4449000798619935</c:v>
                </c:pt>
                <c:pt idx="44">
                  <c:v>2.5671450838550931</c:v>
                </c:pt>
                <c:pt idx="45">
                  <c:v>2.6955023380478478</c:v>
                </c:pt>
                <c:pt idx="46">
                  <c:v>2.8302774549502403</c:v>
                </c:pt>
                <c:pt idx="47">
                  <c:v>2.9717913276977526</c:v>
                </c:pt>
                <c:pt idx="48">
                  <c:v>3.1203808940826403</c:v>
                </c:pt>
                <c:pt idx="49">
                  <c:v>3.2763999387867724</c:v>
                </c:pt>
                <c:pt idx="50">
                  <c:v>3.4402199357261112</c:v>
                </c:pt>
                <c:pt idx="51">
                  <c:v>3.6122309325124169</c:v>
                </c:pt>
                <c:pt idx="52">
                  <c:v>3.792842479138038</c:v>
                </c:pt>
                <c:pt idx="53">
                  <c:v>3.9824846030949401</c:v>
                </c:pt>
                <c:pt idx="54">
                  <c:v>4.1816088332496877</c:v>
                </c:pt>
                <c:pt idx="55">
                  <c:v>4.3906892749121722</c:v>
                </c:pt>
                <c:pt idx="56">
                  <c:v>4.6102237386577807</c:v>
                </c:pt>
                <c:pt idx="57">
                  <c:v>4.8407349255906702</c:v>
                </c:pt>
                <c:pt idx="58">
                  <c:v>5.0827716718702041</c:v>
                </c:pt>
                <c:pt idx="59">
                  <c:v>5.3369102554637147</c:v>
                </c:pt>
                <c:pt idx="60">
                  <c:v>5.6037557682369004</c:v>
                </c:pt>
                <c:pt idx="61">
                  <c:v>5.8839435566487452</c:v>
                </c:pt>
                <c:pt idx="62">
                  <c:v>6.1781407344811825</c:v>
                </c:pt>
                <c:pt idx="63">
                  <c:v>6.4870477712052423</c:v>
                </c:pt>
                <c:pt idx="64">
                  <c:v>6.8114001597655047</c:v>
                </c:pt>
                <c:pt idx="65">
                  <c:v>7.1519701677537801</c:v>
                </c:pt>
                <c:pt idx="66">
                  <c:v>7.5095686761414697</c:v>
                </c:pt>
                <c:pt idx="67">
                  <c:v>7.8850471099485437</c:v>
                </c:pt>
                <c:pt idx="68">
                  <c:v>8.2792994654459715</c:v>
                </c:pt>
                <c:pt idx="69">
                  <c:v>8.6932644387182698</c:v>
                </c:pt>
                <c:pt idx="70">
                  <c:v>9.1279276606541835</c:v>
                </c:pt>
                <c:pt idx="71">
                  <c:v>9.5843240436868928</c:v>
                </c:pt>
                <c:pt idx="72">
                  <c:v>10.063540245871238</c:v>
                </c:pt>
                <c:pt idx="73">
                  <c:v>10.5667172581648</c:v>
                </c:pt>
                <c:pt idx="74">
                  <c:v>11.095053121073041</c:v>
                </c:pt>
                <c:pt idx="75">
                  <c:v>11.649805777126694</c:v>
                </c:pt>
                <c:pt idx="76">
                  <c:v>12.232296065983029</c:v>
                </c:pt>
                <c:pt idx="77">
                  <c:v>12.843910869282182</c:v>
                </c:pt>
                <c:pt idx="78">
                  <c:v>13.486106412746292</c:v>
                </c:pt>
                <c:pt idx="79">
                  <c:v>14.160411733383606</c:v>
                </c:pt>
                <c:pt idx="80">
                  <c:v>14.868432320052786</c:v>
                </c:pt>
                <c:pt idx="81">
                  <c:v>15.611853936055427</c:v>
                </c:pt>
              </c:numCache>
            </c:numRef>
          </c:xVal>
          <c:yVal>
            <c:numRef>
              <c:f>Biased!$D$16:$D$97</c:f>
              <c:numCache>
                <c:formatCode>General</c:formatCode>
                <c:ptCount val="82"/>
                <c:pt idx="0">
                  <c:v>53.646197057019748</c:v>
                </c:pt>
                <c:pt idx="1">
                  <c:v>53.639128160145482</c:v>
                </c:pt>
                <c:pt idx="2">
                  <c:v>53.63133793911166</c:v>
                </c:pt>
                <c:pt idx="3">
                  <c:v>53.622753153085597</c:v>
                </c:pt>
                <c:pt idx="4">
                  <c:v>53.613293202832558</c:v>
                </c:pt>
                <c:pt idx="5">
                  <c:v>53.602869408215192</c:v>
                </c:pt>
                <c:pt idx="6">
                  <c:v>53.591384218365086</c:v>
                </c:pt>
                <c:pt idx="7">
                  <c:v>53.578730349038487</c:v>
                </c:pt>
                <c:pt idx="8">
                  <c:v>53.564789841397094</c:v>
                </c:pt>
                <c:pt idx="9">
                  <c:v>53.549433036215902</c:v>
                </c:pt>
                <c:pt idx="10">
                  <c:v>53.532517457326151</c:v>
                </c:pt>
                <c:pt idx="11">
                  <c:v>53.513886597970718</c:v>
                </c:pt>
                <c:pt idx="12">
                  <c:v>53.493368603705207</c:v>
                </c:pt>
                <c:pt idx="13">
                  <c:v>53.470774845545549</c:v>
                </c:pt>
                <c:pt idx="14">
                  <c:v>53.445898377276315</c:v>
                </c:pt>
                <c:pt idx="15">
                  <c:v>53.418512271232039</c:v>
                </c:pt>
                <c:pt idx="16">
                  <c:v>53.388367827492331</c:v>
                </c:pt>
                <c:pt idx="17">
                  <c:v>53.355192652348144</c:v>
                </c:pt>
                <c:pt idx="18">
                  <c:v>53.318688603163288</c:v>
                </c:pt>
                <c:pt idx="19">
                  <c:v>53.27852959845049</c:v>
                </c:pt>
                <c:pt idx="20">
                  <c:v>53.234359294189233</c:v>
                </c:pt>
                <c:pt idx="21">
                  <c:v>53.185788630235095</c:v>
                </c:pt>
                <c:pt idx="22">
                  <c:v>53.132393254214982</c:v>
                </c:pt>
                <c:pt idx="23">
                  <c:v>53.073710834696186</c:v>
                </c:pt>
                <c:pt idx="24">
                  <c:v>53.009238280788963</c:v>
                </c:pt>
                <c:pt idx="25">
                  <c:v>52.938428891836267</c:v>
                </c:pt>
                <c:pt idx="26">
                  <c:v>52.860689468603056</c:v>
                </c:pt>
                <c:pt idx="27">
                  <c:v>52.775377426543031</c:v>
                </c:pt>
                <c:pt idx="28">
                  <c:v>52.681797962421797</c:v>
                </c:pt>
                <c:pt idx="29">
                  <c:v>52.579201337916778</c:v>
                </c:pt>
                <c:pt idx="30">
                  <c:v>52.466780357855228</c:v>
                </c:pt>
                <c:pt idx="31">
                  <c:v>52.343668136494081</c:v>
                </c:pt>
                <c:pt idx="32">
                  <c:v>52.208936262590548</c:v>
                </c:pt>
                <c:pt idx="33">
                  <c:v>52.061593492747903</c:v>
                </c:pt>
                <c:pt idx="34">
                  <c:v>51.900585122260949</c:v>
                </c:pt>
                <c:pt idx="35">
                  <c:v>51.724793202848026</c:v>
                </c:pt>
                <c:pt idx="36">
                  <c:v>51.533037796398638</c:v>
                </c:pt>
                <c:pt idx="37">
                  <c:v>51.324079472055061</c:v>
                </c:pt>
                <c:pt idx="38">
                  <c:v>51.096623269108186</c:v>
                </c:pt>
                <c:pt idx="39">
                  <c:v>50.849324358489184</c:v>
                </c:pt>
                <c:pt idx="40">
                  <c:v>50.580795638879458</c:v>
                </c:pt>
                <c:pt idx="41">
                  <c:v>50.289617497108694</c:v>
                </c:pt>
                <c:pt idx="42">
                  <c:v>49.974349943781299</c:v>
                </c:pt>
                <c:pt idx="43">
                  <c:v>49.633547301072682</c:v>
                </c:pt>
                <c:pt idx="44">
                  <c:v>49.265775567589969</c:v>
                </c:pt>
                <c:pt idx="45">
                  <c:v>48.869632512733439</c:v>
                </c:pt>
                <c:pt idx="46">
                  <c:v>48.443770458563407</c:v>
                </c:pt>
                <c:pt idx="47">
                  <c:v>47.986921590466025</c:v>
                </c:pt>
                <c:pt idx="48">
                  <c:v>47.497925500358221</c:v>
                </c:pt>
                <c:pt idx="49">
                  <c:v>46.975758511424949</c:v>
                </c:pt>
                <c:pt idx="50">
                  <c:v>46.419564167677436</c:v>
                </c:pt>
                <c:pt idx="51">
                  <c:v>45.828684103960697</c:v>
                </c:pt>
                <c:pt idx="52">
                  <c:v>45.202688354086064</c:v>
                </c:pt>
                <c:pt idx="53">
                  <c:v>44.541404020348011</c:v>
                </c:pt>
                <c:pt idx="54">
                  <c:v>43.844941131870243</c:v>
                </c:pt>
                <c:pt idx="55">
                  <c:v>43.113714476937723</c:v>
                </c:pt>
                <c:pt idx="56">
                  <c:v>42.348460218764764</c:v>
                </c:pt>
                <c:pt idx="57">
                  <c:v>41.550246204292094</c:v>
                </c:pt>
                <c:pt idx="58">
                  <c:v>40.720475055244094</c:v>
                </c:pt>
                <c:pt idx="59">
                  <c:v>39.860879386391105</c:v>
                </c:pt>
                <c:pt idx="60">
                  <c:v>38.973508816533666</c:v>
                </c:pt>
                <c:pt idx="61">
                  <c:v>38.060708804379949</c:v>
                </c:pt>
                <c:pt idx="62">
                  <c:v>37.125091729203639</c:v>
                </c:pt>
                <c:pt idx="63">
                  <c:v>36.169501016013136</c:v>
                </c:pt>
                <c:pt idx="64">
                  <c:v>35.196969447161678</c:v>
                </c:pt>
                <c:pt idx="65">
                  <c:v>34.210673079658662</c:v>
                </c:pt>
                <c:pt idx="66">
                  <c:v>33.213882378403781</c:v>
                </c:pt>
                <c:pt idx="67">
                  <c:v>32.209912266837989</c:v>
                </c:pt>
                <c:pt idx="68">
                  <c:v>31.202072784296266</c:v>
                </c:pt>
                <c:pt idx="69">
                  <c:v>30.193621929455251</c:v>
                </c:pt>
                <c:pt idx="70">
                  <c:v>29.187722075894911</c:v>
                </c:pt>
                <c:pt idx="71">
                  <c:v>28.187401089379769</c:v>
                </c:pt>
                <c:pt idx="72">
                  <c:v>27.195518980948499</c:v>
                </c:pt>
                <c:pt idx="73">
                  <c:v>26.214740619857281</c:v>
                </c:pt>
                <c:pt idx="74">
                  <c:v>25.247514728504015</c:v>
                </c:pt>
                <c:pt idx="75">
                  <c:v>24.296059106446624</c:v>
                </c:pt>
                <c:pt idx="76">
                  <c:v>23.362351796241263</c:v>
                </c:pt>
                <c:pt idx="77">
                  <c:v>22.448127718327392</c:v>
                </c:pt>
                <c:pt idx="78">
                  <c:v>21.554880168653199</c:v>
                </c:pt>
                <c:pt idx="79">
                  <c:v>20.683866489822979</c:v>
                </c:pt>
                <c:pt idx="80">
                  <c:v>19.836117189550791</c:v>
                </c:pt>
                <c:pt idx="81">
                  <c:v>19.012447782198141</c:v>
                </c:pt>
              </c:numCache>
            </c:numRef>
          </c:yVal>
        </c:ser>
        <c:ser>
          <c:idx val="1"/>
          <c:order val="1"/>
          <c:tx>
            <c:v>Bias = 0.2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Biased!$A$16:$A$97</c:f>
              <c:numCache>
                <c:formatCode>0.00</c:formatCode>
                <c:ptCount val="82"/>
                <c:pt idx="0">
                  <c:v>0.3</c:v>
                </c:pt>
                <c:pt idx="1">
                  <c:v>0.315</c:v>
                </c:pt>
                <c:pt idx="2">
                  <c:v>0.33075000000000004</c:v>
                </c:pt>
                <c:pt idx="3">
                  <c:v>0.34728750000000008</c:v>
                </c:pt>
                <c:pt idx="4">
                  <c:v>0.36465187500000013</c:v>
                </c:pt>
                <c:pt idx="5">
                  <c:v>0.38288446875000015</c:v>
                </c:pt>
                <c:pt idx="6">
                  <c:v>0.4020286921875002</c:v>
                </c:pt>
                <c:pt idx="7">
                  <c:v>0.42213012679687523</c:v>
                </c:pt>
                <c:pt idx="8">
                  <c:v>0.44323663313671902</c:v>
                </c:pt>
                <c:pt idx="9">
                  <c:v>0.46539846479355501</c:v>
                </c:pt>
                <c:pt idx="10">
                  <c:v>0.48866838803323276</c:v>
                </c:pt>
                <c:pt idx="11">
                  <c:v>0.51310180743489442</c:v>
                </c:pt>
                <c:pt idx="12">
                  <c:v>0.53875689780663916</c:v>
                </c:pt>
                <c:pt idx="13">
                  <c:v>0.56569474269697118</c:v>
                </c:pt>
                <c:pt idx="14">
                  <c:v>0.59397947983181976</c:v>
                </c:pt>
                <c:pt idx="15">
                  <c:v>0.62367845382341081</c:v>
                </c:pt>
                <c:pt idx="16">
                  <c:v>0.65486237651458135</c:v>
                </c:pt>
                <c:pt idx="17">
                  <c:v>0.68760549534031046</c:v>
                </c:pt>
                <c:pt idx="18">
                  <c:v>0.72198577010732601</c:v>
                </c:pt>
                <c:pt idx="19">
                  <c:v>0.75808505861269238</c:v>
                </c:pt>
                <c:pt idx="20">
                  <c:v>0.79598931154332708</c:v>
                </c:pt>
                <c:pt idx="21">
                  <c:v>0.83578877712049349</c:v>
                </c:pt>
                <c:pt idx="22">
                  <c:v>0.87757821597651819</c:v>
                </c:pt>
                <c:pt idx="23">
                  <c:v>0.92145712677534419</c:v>
                </c:pt>
                <c:pt idx="24">
                  <c:v>0.96752998311411142</c:v>
                </c:pt>
                <c:pt idx="25">
                  <c:v>1.0159064822698169</c:v>
                </c:pt>
                <c:pt idx="26">
                  <c:v>1.0667018063833078</c:v>
                </c:pt>
                <c:pt idx="27">
                  <c:v>1.1200368967024732</c:v>
                </c:pt>
                <c:pt idx="28">
                  <c:v>1.1760387415375968</c:v>
                </c:pt>
                <c:pt idx="29">
                  <c:v>1.2348406786144768</c:v>
                </c:pt>
                <c:pt idx="30">
                  <c:v>1.2965827125452007</c:v>
                </c:pt>
                <c:pt idx="31">
                  <c:v>1.3614118481724609</c:v>
                </c:pt>
                <c:pt idx="32">
                  <c:v>1.429482440581084</c:v>
                </c:pt>
                <c:pt idx="33">
                  <c:v>1.5009565626101382</c:v>
                </c:pt>
                <c:pt idx="34">
                  <c:v>1.5760043907406451</c:v>
                </c:pt>
                <c:pt idx="35">
                  <c:v>1.6548046102776774</c:v>
                </c:pt>
                <c:pt idx="36">
                  <c:v>1.7375448407915615</c:v>
                </c:pt>
                <c:pt idx="37">
                  <c:v>1.8244220828311397</c:v>
                </c:pt>
                <c:pt idx="38">
                  <c:v>1.9156431869726969</c:v>
                </c:pt>
                <c:pt idx="39">
                  <c:v>2.0114253463213316</c:v>
                </c:pt>
                <c:pt idx="40">
                  <c:v>2.1119966136373982</c:v>
                </c:pt>
                <c:pt idx="41">
                  <c:v>2.2175964443192684</c:v>
                </c:pt>
                <c:pt idx="42">
                  <c:v>2.3284762665352319</c:v>
                </c:pt>
                <c:pt idx="43">
                  <c:v>2.4449000798619935</c:v>
                </c:pt>
                <c:pt idx="44">
                  <c:v>2.5671450838550931</c:v>
                </c:pt>
                <c:pt idx="45">
                  <c:v>2.6955023380478478</c:v>
                </c:pt>
                <c:pt idx="46">
                  <c:v>2.8302774549502403</c:v>
                </c:pt>
                <c:pt idx="47">
                  <c:v>2.9717913276977526</c:v>
                </c:pt>
                <c:pt idx="48">
                  <c:v>3.1203808940826403</c:v>
                </c:pt>
                <c:pt idx="49">
                  <c:v>3.2763999387867724</c:v>
                </c:pt>
                <c:pt idx="50">
                  <c:v>3.4402199357261112</c:v>
                </c:pt>
                <c:pt idx="51">
                  <c:v>3.6122309325124169</c:v>
                </c:pt>
                <c:pt idx="52">
                  <c:v>3.792842479138038</c:v>
                </c:pt>
                <c:pt idx="53">
                  <c:v>3.9824846030949401</c:v>
                </c:pt>
                <c:pt idx="54">
                  <c:v>4.1816088332496877</c:v>
                </c:pt>
                <c:pt idx="55">
                  <c:v>4.3906892749121722</c:v>
                </c:pt>
                <c:pt idx="56">
                  <c:v>4.6102237386577807</c:v>
                </c:pt>
                <c:pt idx="57">
                  <c:v>4.8407349255906702</c:v>
                </c:pt>
                <c:pt idx="58">
                  <c:v>5.0827716718702041</c:v>
                </c:pt>
                <c:pt idx="59">
                  <c:v>5.3369102554637147</c:v>
                </c:pt>
                <c:pt idx="60">
                  <c:v>5.6037557682369004</c:v>
                </c:pt>
                <c:pt idx="61">
                  <c:v>5.8839435566487452</c:v>
                </c:pt>
                <c:pt idx="62">
                  <c:v>6.1781407344811825</c:v>
                </c:pt>
                <c:pt idx="63">
                  <c:v>6.4870477712052423</c:v>
                </c:pt>
                <c:pt idx="64">
                  <c:v>6.8114001597655047</c:v>
                </c:pt>
                <c:pt idx="65">
                  <c:v>7.1519701677537801</c:v>
                </c:pt>
                <c:pt idx="66">
                  <c:v>7.5095686761414697</c:v>
                </c:pt>
                <c:pt idx="67">
                  <c:v>7.8850471099485437</c:v>
                </c:pt>
                <c:pt idx="68">
                  <c:v>8.2792994654459715</c:v>
                </c:pt>
                <c:pt idx="69">
                  <c:v>8.6932644387182698</c:v>
                </c:pt>
                <c:pt idx="70">
                  <c:v>9.1279276606541835</c:v>
                </c:pt>
                <c:pt idx="71">
                  <c:v>9.5843240436868928</c:v>
                </c:pt>
                <c:pt idx="72">
                  <c:v>10.063540245871238</c:v>
                </c:pt>
                <c:pt idx="73">
                  <c:v>10.5667172581648</c:v>
                </c:pt>
                <c:pt idx="74">
                  <c:v>11.095053121073041</c:v>
                </c:pt>
                <c:pt idx="75">
                  <c:v>11.649805777126694</c:v>
                </c:pt>
                <c:pt idx="76">
                  <c:v>12.232296065983029</c:v>
                </c:pt>
                <c:pt idx="77">
                  <c:v>12.843910869282182</c:v>
                </c:pt>
                <c:pt idx="78">
                  <c:v>13.486106412746292</c:v>
                </c:pt>
                <c:pt idx="79">
                  <c:v>14.160411733383606</c:v>
                </c:pt>
                <c:pt idx="80">
                  <c:v>14.868432320052786</c:v>
                </c:pt>
                <c:pt idx="81">
                  <c:v>15.611853936055427</c:v>
                </c:pt>
              </c:numCache>
            </c:numRef>
          </c:xVal>
          <c:yVal>
            <c:numRef>
              <c:f>Biased!$E$16:$E$97</c:f>
              <c:numCache>
                <c:formatCode>General</c:formatCode>
                <c:ptCount val="82"/>
                <c:pt idx="0">
                  <c:v>64.3754364684237</c:v>
                </c:pt>
                <c:pt idx="1">
                  <c:v>64.36695379217457</c:v>
                </c:pt>
                <c:pt idx="2">
                  <c:v>64.357605526933995</c:v>
                </c:pt>
                <c:pt idx="3">
                  <c:v>64.347303783702714</c:v>
                </c:pt>
                <c:pt idx="4">
                  <c:v>64.335951843399073</c:v>
                </c:pt>
                <c:pt idx="5">
                  <c:v>64.323443289858233</c:v>
                </c:pt>
                <c:pt idx="6">
                  <c:v>64.309661062038103</c:v>
                </c:pt>
                <c:pt idx="7">
                  <c:v>64.294476418846187</c:v>
                </c:pt>
                <c:pt idx="8">
                  <c:v>64.277747809676512</c:v>
                </c:pt>
                <c:pt idx="9">
                  <c:v>64.259319643459079</c:v>
                </c:pt>
                <c:pt idx="10">
                  <c:v>64.239020948791378</c:v>
                </c:pt>
                <c:pt idx="11">
                  <c:v>64.216663917564858</c:v>
                </c:pt>
                <c:pt idx="12">
                  <c:v>64.192042324446248</c:v>
                </c:pt>
                <c:pt idx="13">
                  <c:v>64.164929814654656</c:v>
                </c:pt>
                <c:pt idx="14">
                  <c:v>64.135078052731572</c:v>
                </c:pt>
                <c:pt idx="15">
                  <c:v>64.102214725478447</c:v>
                </c:pt>
                <c:pt idx="16">
                  <c:v>64.066041392990797</c:v>
                </c:pt>
                <c:pt idx="17">
                  <c:v>64.026231182817767</c:v>
                </c:pt>
                <c:pt idx="18">
                  <c:v>63.982426323795941</c:v>
                </c:pt>
                <c:pt idx="19">
                  <c:v>63.934235518140582</c:v>
                </c:pt>
                <c:pt idx="20">
                  <c:v>63.881231153027073</c:v>
                </c:pt>
                <c:pt idx="21">
                  <c:v>63.82294635628211</c:v>
                </c:pt>
                <c:pt idx="22">
                  <c:v>63.758871905057973</c:v>
                </c:pt>
                <c:pt idx="23">
                  <c:v>63.688453001635423</c:v>
                </c:pt>
                <c:pt idx="24">
                  <c:v>63.611085936946751</c:v>
                </c:pt>
                <c:pt idx="25">
                  <c:v>63.526114670203519</c:v>
                </c:pt>
                <c:pt idx="26">
                  <c:v>63.432827362323664</c:v>
                </c:pt>
                <c:pt idx="27">
                  <c:v>63.330452911851637</c:v>
                </c:pt>
                <c:pt idx="28">
                  <c:v>63.218157554906156</c:v>
                </c:pt>
                <c:pt idx="29">
                  <c:v>63.095041605500128</c:v>
                </c:pt>
                <c:pt idx="30">
                  <c:v>62.960136429426271</c:v>
                </c:pt>
                <c:pt idx="31">
                  <c:v>62.812401763792892</c:v>
                </c:pt>
                <c:pt idx="32">
                  <c:v>62.650723515108652</c:v>
                </c:pt>
                <c:pt idx="33">
                  <c:v>62.47391219129748</c:v>
                </c:pt>
                <c:pt idx="34">
                  <c:v>62.280702146713139</c:v>
                </c:pt>
                <c:pt idx="35">
                  <c:v>62.069751843417627</c:v>
                </c:pt>
                <c:pt idx="36">
                  <c:v>61.839645355678364</c:v>
                </c:pt>
                <c:pt idx="37">
                  <c:v>61.588895366466069</c:v>
                </c:pt>
                <c:pt idx="38">
                  <c:v>61.315947922929823</c:v>
                </c:pt>
                <c:pt idx="39">
                  <c:v>61.019189230187017</c:v>
                </c:pt>
                <c:pt idx="40">
                  <c:v>60.696954766655345</c:v>
                </c:pt>
                <c:pt idx="41">
                  <c:v>60.347540996530427</c:v>
                </c:pt>
                <c:pt idx="42">
                  <c:v>59.969219932537555</c:v>
                </c:pt>
                <c:pt idx="43">
                  <c:v>59.560256761287214</c:v>
                </c:pt>
                <c:pt idx="44">
                  <c:v>59.118930681107962</c:v>
                </c:pt>
                <c:pt idx="45">
                  <c:v>58.643559015280125</c:v>
                </c:pt>
                <c:pt idx="46">
                  <c:v>58.132524550276088</c:v>
                </c:pt>
                <c:pt idx="47">
                  <c:v>57.58430590855923</c:v>
                </c:pt>
                <c:pt idx="48">
                  <c:v>56.997510600429862</c:v>
                </c:pt>
                <c:pt idx="49">
                  <c:v>56.370910213709941</c:v>
                </c:pt>
                <c:pt idx="50">
                  <c:v>55.703477001212924</c:v>
                </c:pt>
                <c:pt idx="51">
                  <c:v>54.994420924752838</c:v>
                </c:pt>
                <c:pt idx="52">
                  <c:v>54.243226024903272</c:v>
                </c:pt>
                <c:pt idx="53">
                  <c:v>53.449684824417609</c:v>
                </c:pt>
                <c:pt idx="54">
                  <c:v>52.613929358244292</c:v>
                </c:pt>
                <c:pt idx="55">
                  <c:v>51.736457372325269</c:v>
                </c:pt>
                <c:pt idx="56">
                  <c:v>50.818152262517714</c:v>
                </c:pt>
                <c:pt idx="57">
                  <c:v>49.860295445150513</c:v>
                </c:pt>
                <c:pt idx="58">
                  <c:v>48.864570066292913</c:v>
                </c:pt>
                <c:pt idx="59">
                  <c:v>47.833055263669323</c:v>
                </c:pt>
                <c:pt idx="60">
                  <c:v>46.7682105798404</c:v>
                </c:pt>
                <c:pt idx="61">
                  <c:v>45.672850565255935</c:v>
                </c:pt>
                <c:pt idx="62">
                  <c:v>44.550110075044365</c:v>
                </c:pt>
                <c:pt idx="63">
                  <c:v>43.403401219215759</c:v>
                </c:pt>
                <c:pt idx="64">
                  <c:v>42.23636333659401</c:v>
                </c:pt>
                <c:pt idx="65">
                  <c:v>41.052807695590396</c:v>
                </c:pt>
                <c:pt idx="66">
                  <c:v>39.856658854084536</c:v>
                </c:pt>
                <c:pt idx="67">
                  <c:v>38.651894720205583</c:v>
                </c:pt>
                <c:pt idx="68">
                  <c:v>37.44248734115552</c:v>
                </c:pt>
                <c:pt idx="69">
                  <c:v>36.232346315346298</c:v>
                </c:pt>
                <c:pt idx="70">
                  <c:v>35.025266491073893</c:v>
                </c:pt>
                <c:pt idx="71">
                  <c:v>33.824881307255723</c:v>
                </c:pt>
                <c:pt idx="72">
                  <c:v>32.634622777138198</c:v>
                </c:pt>
                <c:pt idx="73">
                  <c:v>31.457688743828736</c:v>
                </c:pt>
                <c:pt idx="74">
                  <c:v>30.297017674204817</c:v>
                </c:pt>
                <c:pt idx="75">
                  <c:v>29.155270927735948</c:v>
                </c:pt>
                <c:pt idx="76">
                  <c:v>28.034822155489515</c:v>
                </c:pt>
                <c:pt idx="77">
                  <c:v>26.937753261992871</c:v>
                </c:pt>
                <c:pt idx="78">
                  <c:v>25.865856202383839</c:v>
                </c:pt>
                <c:pt idx="79">
                  <c:v>24.820639787787574</c:v>
                </c:pt>
                <c:pt idx="80">
                  <c:v>23.803340627460948</c:v>
                </c:pt>
                <c:pt idx="81">
                  <c:v>22.814937338637769</c:v>
                </c:pt>
              </c:numCache>
            </c:numRef>
          </c:yVal>
        </c:ser>
        <c:ser>
          <c:idx val="2"/>
          <c:order val="2"/>
          <c:tx>
            <c:v>Bias = 0.4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Biased!$A$16:$A$97</c:f>
              <c:numCache>
                <c:formatCode>0.00</c:formatCode>
                <c:ptCount val="82"/>
                <c:pt idx="0">
                  <c:v>0.3</c:v>
                </c:pt>
                <c:pt idx="1">
                  <c:v>0.315</c:v>
                </c:pt>
                <c:pt idx="2">
                  <c:v>0.33075000000000004</c:v>
                </c:pt>
                <c:pt idx="3">
                  <c:v>0.34728750000000008</c:v>
                </c:pt>
                <c:pt idx="4">
                  <c:v>0.36465187500000013</c:v>
                </c:pt>
                <c:pt idx="5">
                  <c:v>0.38288446875000015</c:v>
                </c:pt>
                <c:pt idx="6">
                  <c:v>0.4020286921875002</c:v>
                </c:pt>
                <c:pt idx="7">
                  <c:v>0.42213012679687523</c:v>
                </c:pt>
                <c:pt idx="8">
                  <c:v>0.44323663313671902</c:v>
                </c:pt>
                <c:pt idx="9">
                  <c:v>0.46539846479355501</c:v>
                </c:pt>
                <c:pt idx="10">
                  <c:v>0.48866838803323276</c:v>
                </c:pt>
                <c:pt idx="11">
                  <c:v>0.51310180743489442</c:v>
                </c:pt>
                <c:pt idx="12">
                  <c:v>0.53875689780663916</c:v>
                </c:pt>
                <c:pt idx="13">
                  <c:v>0.56569474269697118</c:v>
                </c:pt>
                <c:pt idx="14">
                  <c:v>0.59397947983181976</c:v>
                </c:pt>
                <c:pt idx="15">
                  <c:v>0.62367845382341081</c:v>
                </c:pt>
                <c:pt idx="16">
                  <c:v>0.65486237651458135</c:v>
                </c:pt>
                <c:pt idx="17">
                  <c:v>0.68760549534031046</c:v>
                </c:pt>
                <c:pt idx="18">
                  <c:v>0.72198577010732601</c:v>
                </c:pt>
                <c:pt idx="19">
                  <c:v>0.75808505861269238</c:v>
                </c:pt>
                <c:pt idx="20">
                  <c:v>0.79598931154332708</c:v>
                </c:pt>
                <c:pt idx="21">
                  <c:v>0.83578877712049349</c:v>
                </c:pt>
                <c:pt idx="22">
                  <c:v>0.87757821597651819</c:v>
                </c:pt>
                <c:pt idx="23">
                  <c:v>0.92145712677534419</c:v>
                </c:pt>
                <c:pt idx="24">
                  <c:v>0.96752998311411142</c:v>
                </c:pt>
                <c:pt idx="25">
                  <c:v>1.0159064822698169</c:v>
                </c:pt>
                <c:pt idx="26">
                  <c:v>1.0667018063833078</c:v>
                </c:pt>
                <c:pt idx="27">
                  <c:v>1.1200368967024732</c:v>
                </c:pt>
                <c:pt idx="28">
                  <c:v>1.1760387415375968</c:v>
                </c:pt>
                <c:pt idx="29">
                  <c:v>1.2348406786144768</c:v>
                </c:pt>
                <c:pt idx="30">
                  <c:v>1.2965827125452007</c:v>
                </c:pt>
                <c:pt idx="31">
                  <c:v>1.3614118481724609</c:v>
                </c:pt>
                <c:pt idx="32">
                  <c:v>1.429482440581084</c:v>
                </c:pt>
                <c:pt idx="33">
                  <c:v>1.5009565626101382</c:v>
                </c:pt>
                <c:pt idx="34">
                  <c:v>1.5760043907406451</c:v>
                </c:pt>
                <c:pt idx="35">
                  <c:v>1.6548046102776774</c:v>
                </c:pt>
                <c:pt idx="36">
                  <c:v>1.7375448407915615</c:v>
                </c:pt>
                <c:pt idx="37">
                  <c:v>1.8244220828311397</c:v>
                </c:pt>
                <c:pt idx="38">
                  <c:v>1.9156431869726969</c:v>
                </c:pt>
                <c:pt idx="39">
                  <c:v>2.0114253463213316</c:v>
                </c:pt>
                <c:pt idx="40">
                  <c:v>2.1119966136373982</c:v>
                </c:pt>
                <c:pt idx="41">
                  <c:v>2.2175964443192684</c:v>
                </c:pt>
                <c:pt idx="42">
                  <c:v>2.3284762665352319</c:v>
                </c:pt>
                <c:pt idx="43">
                  <c:v>2.4449000798619935</c:v>
                </c:pt>
                <c:pt idx="44">
                  <c:v>2.5671450838550931</c:v>
                </c:pt>
                <c:pt idx="45">
                  <c:v>2.6955023380478478</c:v>
                </c:pt>
                <c:pt idx="46">
                  <c:v>2.8302774549502403</c:v>
                </c:pt>
                <c:pt idx="47">
                  <c:v>2.9717913276977526</c:v>
                </c:pt>
                <c:pt idx="48">
                  <c:v>3.1203808940826403</c:v>
                </c:pt>
                <c:pt idx="49">
                  <c:v>3.2763999387867724</c:v>
                </c:pt>
                <c:pt idx="50">
                  <c:v>3.4402199357261112</c:v>
                </c:pt>
                <c:pt idx="51">
                  <c:v>3.6122309325124169</c:v>
                </c:pt>
                <c:pt idx="52">
                  <c:v>3.792842479138038</c:v>
                </c:pt>
                <c:pt idx="53">
                  <c:v>3.9824846030949401</c:v>
                </c:pt>
                <c:pt idx="54">
                  <c:v>4.1816088332496877</c:v>
                </c:pt>
                <c:pt idx="55">
                  <c:v>4.3906892749121722</c:v>
                </c:pt>
                <c:pt idx="56">
                  <c:v>4.6102237386577807</c:v>
                </c:pt>
                <c:pt idx="57">
                  <c:v>4.8407349255906702</c:v>
                </c:pt>
                <c:pt idx="58">
                  <c:v>5.0827716718702041</c:v>
                </c:pt>
                <c:pt idx="59">
                  <c:v>5.3369102554637147</c:v>
                </c:pt>
                <c:pt idx="60">
                  <c:v>5.6037557682369004</c:v>
                </c:pt>
                <c:pt idx="61">
                  <c:v>5.8839435566487452</c:v>
                </c:pt>
                <c:pt idx="62">
                  <c:v>6.1781407344811825</c:v>
                </c:pt>
                <c:pt idx="63">
                  <c:v>6.4870477712052423</c:v>
                </c:pt>
                <c:pt idx="64">
                  <c:v>6.8114001597655047</c:v>
                </c:pt>
                <c:pt idx="65">
                  <c:v>7.1519701677537801</c:v>
                </c:pt>
                <c:pt idx="66">
                  <c:v>7.5095686761414697</c:v>
                </c:pt>
                <c:pt idx="67">
                  <c:v>7.8850471099485437</c:v>
                </c:pt>
                <c:pt idx="68">
                  <c:v>8.2792994654459715</c:v>
                </c:pt>
                <c:pt idx="69">
                  <c:v>8.6932644387182698</c:v>
                </c:pt>
                <c:pt idx="70">
                  <c:v>9.1279276606541835</c:v>
                </c:pt>
                <c:pt idx="71">
                  <c:v>9.5843240436868928</c:v>
                </c:pt>
                <c:pt idx="72">
                  <c:v>10.063540245871238</c:v>
                </c:pt>
                <c:pt idx="73">
                  <c:v>10.5667172581648</c:v>
                </c:pt>
                <c:pt idx="74">
                  <c:v>11.095053121073041</c:v>
                </c:pt>
                <c:pt idx="75">
                  <c:v>11.649805777126694</c:v>
                </c:pt>
                <c:pt idx="76">
                  <c:v>12.232296065983029</c:v>
                </c:pt>
                <c:pt idx="77">
                  <c:v>12.843910869282182</c:v>
                </c:pt>
                <c:pt idx="78">
                  <c:v>13.486106412746292</c:v>
                </c:pt>
                <c:pt idx="79">
                  <c:v>14.160411733383606</c:v>
                </c:pt>
                <c:pt idx="80">
                  <c:v>14.868432320052786</c:v>
                </c:pt>
                <c:pt idx="81">
                  <c:v>15.611853936055427</c:v>
                </c:pt>
              </c:numCache>
            </c:numRef>
          </c:xVal>
          <c:yVal>
            <c:numRef>
              <c:f>Biased!$F$16:$F$97</c:f>
              <c:numCache>
                <c:formatCode>General</c:formatCode>
                <c:ptCount val="82"/>
                <c:pt idx="0">
                  <c:v>75.104675879827639</c:v>
                </c:pt>
                <c:pt idx="1">
                  <c:v>75.094779424203665</c:v>
                </c:pt>
                <c:pt idx="2">
                  <c:v>75.083873114756315</c:v>
                </c:pt>
                <c:pt idx="3">
                  <c:v>75.07185441431983</c:v>
                </c:pt>
                <c:pt idx="4">
                  <c:v>75.05861048396558</c:v>
                </c:pt>
                <c:pt idx="5">
                  <c:v>75.044017171501267</c:v>
                </c:pt>
                <c:pt idx="6">
                  <c:v>75.027937905711113</c:v>
                </c:pt>
                <c:pt idx="7">
                  <c:v>75.010222488653881</c:v>
                </c:pt>
                <c:pt idx="8">
                  <c:v>74.990705777955924</c:v>
                </c:pt>
                <c:pt idx="9">
                  <c:v>74.969206250702257</c:v>
                </c:pt>
                <c:pt idx="10">
                  <c:v>74.945524440256605</c:v>
                </c:pt>
                <c:pt idx="11">
                  <c:v>74.919441237159006</c:v>
                </c:pt>
                <c:pt idx="12">
                  <c:v>74.89071604518729</c:v>
                </c:pt>
                <c:pt idx="13">
                  <c:v>74.859084783763763</c:v>
                </c:pt>
                <c:pt idx="14">
                  <c:v>74.824257728186836</c:v>
                </c:pt>
                <c:pt idx="15">
                  <c:v>74.785917179724848</c:v>
                </c:pt>
                <c:pt idx="16">
                  <c:v>74.743714958489264</c:v>
                </c:pt>
                <c:pt idx="17">
                  <c:v>74.697269713287398</c:v>
                </c:pt>
                <c:pt idx="18">
                  <c:v>74.646164044428602</c:v>
                </c:pt>
                <c:pt idx="19">
                  <c:v>74.589941437830674</c:v>
                </c:pt>
                <c:pt idx="20">
                  <c:v>74.528103011864914</c:v>
                </c:pt>
                <c:pt idx="21">
                  <c:v>74.460104082329124</c:v>
                </c:pt>
                <c:pt idx="22">
                  <c:v>74.38535055590097</c:v>
                </c:pt>
                <c:pt idx="23">
                  <c:v>74.303195168574661</c:v>
                </c:pt>
                <c:pt idx="24">
                  <c:v>74.212933593104538</c:v>
                </c:pt>
                <c:pt idx="25">
                  <c:v>74.113800448570771</c:v>
                </c:pt>
                <c:pt idx="26">
                  <c:v>74.004965256044272</c:v>
                </c:pt>
                <c:pt idx="27">
                  <c:v>73.885528397160243</c:v>
                </c:pt>
                <c:pt idx="28">
                  <c:v>73.754517147390516</c:v>
                </c:pt>
                <c:pt idx="29">
                  <c:v>73.610881873083486</c:v>
                </c:pt>
                <c:pt idx="30">
                  <c:v>73.453492500997314</c:v>
                </c:pt>
                <c:pt idx="31">
                  <c:v>73.281135391091709</c:v>
                </c:pt>
                <c:pt idx="32">
                  <c:v>73.092510767626763</c:v>
                </c:pt>
                <c:pt idx="33">
                  <c:v>72.886230889847056</c:v>
                </c:pt>
                <c:pt idx="34">
                  <c:v>72.660819171165329</c:v>
                </c:pt>
                <c:pt idx="35">
                  <c:v>72.414710483987236</c:v>
                </c:pt>
                <c:pt idx="36">
                  <c:v>72.146252914958083</c:v>
                </c:pt>
                <c:pt idx="37">
                  <c:v>71.853711260877077</c:v>
                </c:pt>
                <c:pt idx="38">
                  <c:v>71.535272576751453</c:v>
                </c:pt>
                <c:pt idx="39">
                  <c:v>71.18905410188485</c:v>
                </c:pt>
                <c:pt idx="40">
                  <c:v>70.81311389443124</c:v>
                </c:pt>
                <c:pt idx="41">
                  <c:v>70.40546449595216</c:v>
                </c:pt>
                <c:pt idx="42">
                  <c:v>69.964089921293819</c:v>
                </c:pt>
                <c:pt idx="43">
                  <c:v>69.486966221501746</c:v>
                </c:pt>
                <c:pt idx="44">
                  <c:v>68.972085794625954</c:v>
                </c:pt>
                <c:pt idx="45">
                  <c:v>68.417485517826805</c:v>
                </c:pt>
                <c:pt idx="46">
                  <c:v>67.821278641988769</c:v>
                </c:pt>
                <c:pt idx="47">
                  <c:v>67.181690226652435</c:v>
                </c:pt>
                <c:pt idx="48">
                  <c:v>66.497095700501504</c:v>
                </c:pt>
                <c:pt idx="49">
                  <c:v>65.766061915994925</c:v>
                </c:pt>
                <c:pt idx="50">
                  <c:v>64.987389834748413</c:v>
                </c:pt>
                <c:pt idx="51">
                  <c:v>64.160157745544979</c:v>
                </c:pt>
                <c:pt idx="52">
                  <c:v>63.283763695720488</c:v>
                </c:pt>
                <c:pt idx="53">
                  <c:v>62.357965628487214</c:v>
                </c:pt>
                <c:pt idx="54">
                  <c:v>61.382917584618333</c:v>
                </c:pt>
                <c:pt idx="55">
                  <c:v>60.359200267712808</c:v>
                </c:pt>
                <c:pt idx="56">
                  <c:v>59.287844306270664</c:v>
                </c:pt>
                <c:pt idx="57">
                  <c:v>58.170344686008924</c:v>
                </c:pt>
                <c:pt idx="58">
                  <c:v>57.008665077341725</c:v>
                </c:pt>
                <c:pt idx="59">
                  <c:v>55.805231140947541</c:v>
                </c:pt>
                <c:pt idx="60">
                  <c:v>54.562912343147133</c:v>
                </c:pt>
                <c:pt idx="61">
                  <c:v>53.284992326131928</c:v>
                </c:pt>
                <c:pt idx="62">
                  <c:v>51.975128420885092</c:v>
                </c:pt>
                <c:pt idx="63">
                  <c:v>50.637301422418389</c:v>
                </c:pt>
                <c:pt idx="64">
                  <c:v>49.275757226026343</c:v>
                </c:pt>
                <c:pt idx="65">
                  <c:v>47.894942311522122</c:v>
                </c:pt>
                <c:pt idx="66">
                  <c:v>46.499435329765291</c:v>
                </c:pt>
                <c:pt idx="67">
                  <c:v>45.093877173573183</c:v>
                </c:pt>
                <c:pt idx="68">
                  <c:v>43.682901898014769</c:v>
                </c:pt>
                <c:pt idx="69">
                  <c:v>42.271070701237349</c:v>
                </c:pt>
                <c:pt idx="70">
                  <c:v>40.862810906252875</c:v>
                </c:pt>
                <c:pt idx="71">
                  <c:v>39.462361525131676</c:v>
                </c:pt>
                <c:pt idx="72">
                  <c:v>38.073726573327896</c:v>
                </c:pt>
                <c:pt idx="73">
                  <c:v>36.700636867800192</c:v>
                </c:pt>
                <c:pt idx="74">
                  <c:v>35.346520619905618</c:v>
                </c:pt>
                <c:pt idx="75">
                  <c:v>34.014482749025269</c:v>
                </c:pt>
                <c:pt idx="76">
                  <c:v>32.707292514737766</c:v>
                </c:pt>
                <c:pt idx="77">
                  <c:v>31.427378805658346</c:v>
                </c:pt>
                <c:pt idx="78">
                  <c:v>30.176832236114475</c:v>
                </c:pt>
                <c:pt idx="79">
                  <c:v>28.957413085752169</c:v>
                </c:pt>
                <c:pt idx="80">
                  <c:v>27.770564065371104</c:v>
                </c:pt>
                <c:pt idx="81">
                  <c:v>26.617426895077397</c:v>
                </c:pt>
              </c:numCache>
            </c:numRef>
          </c:yVal>
        </c:ser>
        <c:ser>
          <c:idx val="3"/>
          <c:order val="3"/>
          <c:tx>
            <c:v>Bias = 0.6</c:v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Biased!$A$16:$A$97</c:f>
              <c:numCache>
                <c:formatCode>0.00</c:formatCode>
                <c:ptCount val="82"/>
                <c:pt idx="0">
                  <c:v>0.3</c:v>
                </c:pt>
                <c:pt idx="1">
                  <c:v>0.315</c:v>
                </c:pt>
                <c:pt idx="2">
                  <c:v>0.33075000000000004</c:v>
                </c:pt>
                <c:pt idx="3">
                  <c:v>0.34728750000000008</c:v>
                </c:pt>
                <c:pt idx="4">
                  <c:v>0.36465187500000013</c:v>
                </c:pt>
                <c:pt idx="5">
                  <c:v>0.38288446875000015</c:v>
                </c:pt>
                <c:pt idx="6">
                  <c:v>0.4020286921875002</c:v>
                </c:pt>
                <c:pt idx="7">
                  <c:v>0.42213012679687523</c:v>
                </c:pt>
                <c:pt idx="8">
                  <c:v>0.44323663313671902</c:v>
                </c:pt>
                <c:pt idx="9">
                  <c:v>0.46539846479355501</c:v>
                </c:pt>
                <c:pt idx="10">
                  <c:v>0.48866838803323276</c:v>
                </c:pt>
                <c:pt idx="11">
                  <c:v>0.51310180743489442</c:v>
                </c:pt>
                <c:pt idx="12">
                  <c:v>0.53875689780663916</c:v>
                </c:pt>
                <c:pt idx="13">
                  <c:v>0.56569474269697118</c:v>
                </c:pt>
                <c:pt idx="14">
                  <c:v>0.59397947983181976</c:v>
                </c:pt>
                <c:pt idx="15">
                  <c:v>0.62367845382341081</c:v>
                </c:pt>
                <c:pt idx="16">
                  <c:v>0.65486237651458135</c:v>
                </c:pt>
                <c:pt idx="17">
                  <c:v>0.68760549534031046</c:v>
                </c:pt>
                <c:pt idx="18">
                  <c:v>0.72198577010732601</c:v>
                </c:pt>
                <c:pt idx="19">
                  <c:v>0.75808505861269238</c:v>
                </c:pt>
                <c:pt idx="20">
                  <c:v>0.79598931154332708</c:v>
                </c:pt>
                <c:pt idx="21">
                  <c:v>0.83578877712049349</c:v>
                </c:pt>
                <c:pt idx="22">
                  <c:v>0.87757821597651819</c:v>
                </c:pt>
                <c:pt idx="23">
                  <c:v>0.92145712677534419</c:v>
                </c:pt>
                <c:pt idx="24">
                  <c:v>0.96752998311411142</c:v>
                </c:pt>
                <c:pt idx="25">
                  <c:v>1.0159064822698169</c:v>
                </c:pt>
                <c:pt idx="26">
                  <c:v>1.0667018063833078</c:v>
                </c:pt>
                <c:pt idx="27">
                  <c:v>1.1200368967024732</c:v>
                </c:pt>
                <c:pt idx="28">
                  <c:v>1.1760387415375968</c:v>
                </c:pt>
                <c:pt idx="29">
                  <c:v>1.2348406786144768</c:v>
                </c:pt>
                <c:pt idx="30">
                  <c:v>1.2965827125452007</c:v>
                </c:pt>
                <c:pt idx="31">
                  <c:v>1.3614118481724609</c:v>
                </c:pt>
                <c:pt idx="32">
                  <c:v>1.429482440581084</c:v>
                </c:pt>
                <c:pt idx="33">
                  <c:v>1.5009565626101382</c:v>
                </c:pt>
                <c:pt idx="34">
                  <c:v>1.5760043907406451</c:v>
                </c:pt>
                <c:pt idx="35">
                  <c:v>1.6548046102776774</c:v>
                </c:pt>
                <c:pt idx="36">
                  <c:v>1.7375448407915615</c:v>
                </c:pt>
                <c:pt idx="37">
                  <c:v>1.8244220828311397</c:v>
                </c:pt>
                <c:pt idx="38">
                  <c:v>1.9156431869726969</c:v>
                </c:pt>
                <c:pt idx="39">
                  <c:v>2.0114253463213316</c:v>
                </c:pt>
                <c:pt idx="40">
                  <c:v>2.1119966136373982</c:v>
                </c:pt>
                <c:pt idx="41">
                  <c:v>2.2175964443192684</c:v>
                </c:pt>
                <c:pt idx="42">
                  <c:v>2.3284762665352319</c:v>
                </c:pt>
                <c:pt idx="43">
                  <c:v>2.4449000798619935</c:v>
                </c:pt>
                <c:pt idx="44">
                  <c:v>2.5671450838550931</c:v>
                </c:pt>
                <c:pt idx="45">
                  <c:v>2.6955023380478478</c:v>
                </c:pt>
                <c:pt idx="46">
                  <c:v>2.8302774549502403</c:v>
                </c:pt>
                <c:pt idx="47">
                  <c:v>2.9717913276977526</c:v>
                </c:pt>
                <c:pt idx="48">
                  <c:v>3.1203808940826403</c:v>
                </c:pt>
                <c:pt idx="49">
                  <c:v>3.2763999387867724</c:v>
                </c:pt>
                <c:pt idx="50">
                  <c:v>3.4402199357261112</c:v>
                </c:pt>
                <c:pt idx="51">
                  <c:v>3.6122309325124169</c:v>
                </c:pt>
                <c:pt idx="52">
                  <c:v>3.792842479138038</c:v>
                </c:pt>
                <c:pt idx="53">
                  <c:v>3.9824846030949401</c:v>
                </c:pt>
                <c:pt idx="54">
                  <c:v>4.1816088332496877</c:v>
                </c:pt>
                <c:pt idx="55">
                  <c:v>4.3906892749121722</c:v>
                </c:pt>
                <c:pt idx="56">
                  <c:v>4.6102237386577807</c:v>
                </c:pt>
                <c:pt idx="57">
                  <c:v>4.8407349255906702</c:v>
                </c:pt>
                <c:pt idx="58">
                  <c:v>5.0827716718702041</c:v>
                </c:pt>
                <c:pt idx="59">
                  <c:v>5.3369102554637147</c:v>
                </c:pt>
                <c:pt idx="60">
                  <c:v>5.6037557682369004</c:v>
                </c:pt>
                <c:pt idx="61">
                  <c:v>5.8839435566487452</c:v>
                </c:pt>
                <c:pt idx="62">
                  <c:v>6.1781407344811825</c:v>
                </c:pt>
                <c:pt idx="63">
                  <c:v>6.4870477712052423</c:v>
                </c:pt>
                <c:pt idx="64">
                  <c:v>6.8114001597655047</c:v>
                </c:pt>
                <c:pt idx="65">
                  <c:v>7.1519701677537801</c:v>
                </c:pt>
                <c:pt idx="66">
                  <c:v>7.5095686761414697</c:v>
                </c:pt>
                <c:pt idx="67">
                  <c:v>7.8850471099485437</c:v>
                </c:pt>
                <c:pt idx="68">
                  <c:v>8.2792994654459715</c:v>
                </c:pt>
                <c:pt idx="69">
                  <c:v>8.6932644387182698</c:v>
                </c:pt>
                <c:pt idx="70">
                  <c:v>9.1279276606541835</c:v>
                </c:pt>
                <c:pt idx="71">
                  <c:v>9.5843240436868928</c:v>
                </c:pt>
                <c:pt idx="72">
                  <c:v>10.063540245871238</c:v>
                </c:pt>
                <c:pt idx="73">
                  <c:v>10.5667172581648</c:v>
                </c:pt>
                <c:pt idx="74">
                  <c:v>11.095053121073041</c:v>
                </c:pt>
                <c:pt idx="75">
                  <c:v>11.649805777126694</c:v>
                </c:pt>
                <c:pt idx="76">
                  <c:v>12.232296065983029</c:v>
                </c:pt>
                <c:pt idx="77">
                  <c:v>12.843910869282182</c:v>
                </c:pt>
                <c:pt idx="78">
                  <c:v>13.486106412746292</c:v>
                </c:pt>
                <c:pt idx="79">
                  <c:v>14.160411733383606</c:v>
                </c:pt>
                <c:pt idx="80">
                  <c:v>14.868432320052786</c:v>
                </c:pt>
                <c:pt idx="81">
                  <c:v>15.611853936055427</c:v>
                </c:pt>
              </c:numCache>
            </c:numRef>
          </c:xVal>
          <c:yVal>
            <c:numRef>
              <c:f>Biased!$G$16:$G$97</c:f>
              <c:numCache>
                <c:formatCode>General</c:formatCode>
                <c:ptCount val="82"/>
                <c:pt idx="0">
                  <c:v>85.833915291231605</c:v>
                </c:pt>
                <c:pt idx="1">
                  <c:v>85.822605056232774</c:v>
                </c:pt>
                <c:pt idx="2">
                  <c:v>85.810140702578664</c:v>
                </c:pt>
                <c:pt idx="3">
                  <c:v>85.796405044936961</c:v>
                </c:pt>
                <c:pt idx="4">
                  <c:v>85.781269124532102</c:v>
                </c:pt>
                <c:pt idx="5">
                  <c:v>85.764591053144315</c:v>
                </c:pt>
                <c:pt idx="6">
                  <c:v>85.746214749384137</c:v>
                </c:pt>
                <c:pt idx="7">
                  <c:v>85.725968558461588</c:v>
                </c:pt>
                <c:pt idx="8">
                  <c:v>85.70366374623535</c:v>
                </c:pt>
                <c:pt idx="9">
                  <c:v>85.679092857945449</c:v>
                </c:pt>
                <c:pt idx="10">
                  <c:v>85.652027931721847</c:v>
                </c:pt>
                <c:pt idx="11">
                  <c:v>85.622218556753154</c:v>
                </c:pt>
                <c:pt idx="12">
                  <c:v>85.589389765928331</c:v>
                </c:pt>
                <c:pt idx="13">
                  <c:v>85.553239752872884</c:v>
                </c:pt>
                <c:pt idx="14">
                  <c:v>85.513437403642115</c:v>
                </c:pt>
                <c:pt idx="15">
                  <c:v>85.469619633971263</c:v>
                </c:pt>
                <c:pt idx="16">
                  <c:v>85.42138852398773</c:v>
                </c:pt>
                <c:pt idx="17">
                  <c:v>85.368308243757042</c:v>
                </c:pt>
                <c:pt idx="18">
                  <c:v>85.309901765061269</c:v>
                </c:pt>
                <c:pt idx="19">
                  <c:v>85.245647357520795</c:v>
                </c:pt>
                <c:pt idx="20">
                  <c:v>85.174974870702783</c:v>
                </c:pt>
                <c:pt idx="21">
                  <c:v>85.09726180837616</c:v>
                </c:pt>
                <c:pt idx="22">
                  <c:v>85.011829206743982</c:v>
                </c:pt>
                <c:pt idx="23">
                  <c:v>84.917937335513898</c:v>
                </c:pt>
                <c:pt idx="24">
                  <c:v>84.814781249262353</c:v>
                </c:pt>
                <c:pt idx="25">
                  <c:v>84.70148622693803</c:v>
                </c:pt>
                <c:pt idx="26">
                  <c:v>84.577103149764895</c:v>
                </c:pt>
                <c:pt idx="27">
                  <c:v>84.440603882468849</c:v>
                </c:pt>
                <c:pt idx="28">
                  <c:v>84.290876739874875</c:v>
                </c:pt>
                <c:pt idx="29">
                  <c:v>84.126722140666857</c:v>
                </c:pt>
                <c:pt idx="30">
                  <c:v>83.946848572568371</c:v>
                </c:pt>
                <c:pt idx="31">
                  <c:v>83.749869018390541</c:v>
                </c:pt>
                <c:pt idx="32">
                  <c:v>83.534298020144888</c:v>
                </c:pt>
                <c:pt idx="33">
                  <c:v>83.298549588396654</c:v>
                </c:pt>
                <c:pt idx="34">
                  <c:v>83.040936195617519</c:v>
                </c:pt>
                <c:pt idx="35">
                  <c:v>82.759669124556851</c:v>
                </c:pt>
                <c:pt idx="36">
                  <c:v>82.452860474237823</c:v>
                </c:pt>
                <c:pt idx="37">
                  <c:v>82.118527155288106</c:v>
                </c:pt>
                <c:pt idx="38">
                  <c:v>81.754597230573097</c:v>
                </c:pt>
                <c:pt idx="39">
                  <c:v>81.358918973582703</c:v>
                </c:pt>
                <c:pt idx="40">
                  <c:v>80.929273022207141</c:v>
                </c:pt>
                <c:pt idx="41">
                  <c:v>80.463387995373921</c:v>
                </c:pt>
                <c:pt idx="42">
                  <c:v>79.958959910050083</c:v>
                </c:pt>
                <c:pt idx="43">
                  <c:v>79.413675681716299</c:v>
                </c:pt>
                <c:pt idx="44">
                  <c:v>78.825240908143954</c:v>
                </c:pt>
                <c:pt idx="45">
                  <c:v>78.191412020373505</c:v>
                </c:pt>
                <c:pt idx="46">
                  <c:v>77.510032733701451</c:v>
                </c:pt>
                <c:pt idx="47">
                  <c:v>76.77907454474564</c:v>
                </c:pt>
                <c:pt idx="48">
                  <c:v>75.996680800573159</c:v>
                </c:pt>
                <c:pt idx="49">
                  <c:v>75.161213618279916</c:v>
                </c:pt>
                <c:pt idx="50">
                  <c:v>74.271302668283894</c:v>
                </c:pt>
                <c:pt idx="51">
                  <c:v>73.325894566337112</c:v>
                </c:pt>
                <c:pt idx="52">
                  <c:v>72.324301366537711</c:v>
                </c:pt>
                <c:pt idx="53">
                  <c:v>71.266246432556827</c:v>
                </c:pt>
                <c:pt idx="54">
                  <c:v>70.151905810992389</c:v>
                </c:pt>
                <c:pt idx="55">
                  <c:v>68.981943163100354</c:v>
                </c:pt>
                <c:pt idx="56">
                  <c:v>67.757536350023628</c:v>
                </c:pt>
                <c:pt idx="57">
                  <c:v>66.48039392686735</c:v>
                </c:pt>
                <c:pt idx="58">
                  <c:v>65.152760088390551</c:v>
                </c:pt>
                <c:pt idx="59">
                  <c:v>63.777407018225773</c:v>
                </c:pt>
                <c:pt idx="60">
                  <c:v>62.357614106453866</c:v>
                </c:pt>
                <c:pt idx="61">
                  <c:v>60.89713408700792</c:v>
                </c:pt>
                <c:pt idx="62">
                  <c:v>59.400146766725825</c:v>
                </c:pt>
                <c:pt idx="63">
                  <c:v>57.871201625621019</c:v>
                </c:pt>
                <c:pt idx="64">
                  <c:v>56.31515111545869</c:v>
                </c:pt>
                <c:pt idx="65">
                  <c:v>54.737076927453863</c:v>
                </c:pt>
                <c:pt idx="66">
                  <c:v>53.142211805446053</c:v>
                </c:pt>
                <c:pt idx="67">
                  <c:v>51.535859626940784</c:v>
                </c:pt>
                <c:pt idx="68">
                  <c:v>49.923316454874026</c:v>
                </c:pt>
                <c:pt idx="69">
                  <c:v>48.309795087128407</c:v>
                </c:pt>
                <c:pt idx="70">
                  <c:v>46.700355321431857</c:v>
                </c:pt>
                <c:pt idx="71">
                  <c:v>45.09984174300763</c:v>
                </c:pt>
                <c:pt idx="72">
                  <c:v>43.512830369517602</c:v>
                </c:pt>
                <c:pt idx="73">
                  <c:v>41.943584991771651</c:v>
                </c:pt>
                <c:pt idx="74">
                  <c:v>40.396023565606427</c:v>
                </c:pt>
                <c:pt idx="75">
                  <c:v>38.873694570314598</c:v>
                </c:pt>
                <c:pt idx="76">
                  <c:v>37.379762873986024</c:v>
                </c:pt>
                <c:pt idx="77">
                  <c:v>35.917004349323825</c:v>
                </c:pt>
                <c:pt idx="78">
                  <c:v>34.487808269845118</c:v>
                </c:pt>
                <c:pt idx="79">
                  <c:v>33.094186383716767</c:v>
                </c:pt>
                <c:pt idx="80">
                  <c:v>31.737787503281268</c:v>
                </c:pt>
                <c:pt idx="81">
                  <c:v>30.419916451517025</c:v>
                </c:pt>
              </c:numCache>
            </c:numRef>
          </c:yVal>
        </c:ser>
        <c:ser>
          <c:idx val="4"/>
          <c:order val="4"/>
          <c:tx>
            <c:v>Bias = 0.8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Biased!$A$16:$A$97</c:f>
              <c:numCache>
                <c:formatCode>0.00</c:formatCode>
                <c:ptCount val="82"/>
                <c:pt idx="0">
                  <c:v>0.3</c:v>
                </c:pt>
                <c:pt idx="1">
                  <c:v>0.315</c:v>
                </c:pt>
                <c:pt idx="2">
                  <c:v>0.33075000000000004</c:v>
                </c:pt>
                <c:pt idx="3">
                  <c:v>0.34728750000000008</c:v>
                </c:pt>
                <c:pt idx="4">
                  <c:v>0.36465187500000013</c:v>
                </c:pt>
                <c:pt idx="5">
                  <c:v>0.38288446875000015</c:v>
                </c:pt>
                <c:pt idx="6">
                  <c:v>0.4020286921875002</c:v>
                </c:pt>
                <c:pt idx="7">
                  <c:v>0.42213012679687523</c:v>
                </c:pt>
                <c:pt idx="8">
                  <c:v>0.44323663313671902</c:v>
                </c:pt>
                <c:pt idx="9">
                  <c:v>0.46539846479355501</c:v>
                </c:pt>
                <c:pt idx="10">
                  <c:v>0.48866838803323276</c:v>
                </c:pt>
                <c:pt idx="11">
                  <c:v>0.51310180743489442</c:v>
                </c:pt>
                <c:pt idx="12">
                  <c:v>0.53875689780663916</c:v>
                </c:pt>
                <c:pt idx="13">
                  <c:v>0.56569474269697118</c:v>
                </c:pt>
                <c:pt idx="14">
                  <c:v>0.59397947983181976</c:v>
                </c:pt>
                <c:pt idx="15">
                  <c:v>0.62367845382341081</c:v>
                </c:pt>
                <c:pt idx="16">
                  <c:v>0.65486237651458135</c:v>
                </c:pt>
                <c:pt idx="17">
                  <c:v>0.68760549534031046</c:v>
                </c:pt>
                <c:pt idx="18">
                  <c:v>0.72198577010732601</c:v>
                </c:pt>
                <c:pt idx="19">
                  <c:v>0.75808505861269238</c:v>
                </c:pt>
                <c:pt idx="20">
                  <c:v>0.79598931154332708</c:v>
                </c:pt>
                <c:pt idx="21">
                  <c:v>0.83578877712049349</c:v>
                </c:pt>
                <c:pt idx="22">
                  <c:v>0.87757821597651819</c:v>
                </c:pt>
                <c:pt idx="23">
                  <c:v>0.92145712677534419</c:v>
                </c:pt>
                <c:pt idx="24">
                  <c:v>0.96752998311411142</c:v>
                </c:pt>
                <c:pt idx="25">
                  <c:v>1.0159064822698169</c:v>
                </c:pt>
                <c:pt idx="26">
                  <c:v>1.0667018063833078</c:v>
                </c:pt>
                <c:pt idx="27">
                  <c:v>1.1200368967024732</c:v>
                </c:pt>
                <c:pt idx="28">
                  <c:v>1.1760387415375968</c:v>
                </c:pt>
                <c:pt idx="29">
                  <c:v>1.2348406786144768</c:v>
                </c:pt>
                <c:pt idx="30">
                  <c:v>1.2965827125452007</c:v>
                </c:pt>
                <c:pt idx="31">
                  <c:v>1.3614118481724609</c:v>
                </c:pt>
                <c:pt idx="32">
                  <c:v>1.429482440581084</c:v>
                </c:pt>
                <c:pt idx="33">
                  <c:v>1.5009565626101382</c:v>
                </c:pt>
                <c:pt idx="34">
                  <c:v>1.5760043907406451</c:v>
                </c:pt>
                <c:pt idx="35">
                  <c:v>1.6548046102776774</c:v>
                </c:pt>
                <c:pt idx="36">
                  <c:v>1.7375448407915615</c:v>
                </c:pt>
                <c:pt idx="37">
                  <c:v>1.8244220828311397</c:v>
                </c:pt>
                <c:pt idx="38">
                  <c:v>1.9156431869726969</c:v>
                </c:pt>
                <c:pt idx="39">
                  <c:v>2.0114253463213316</c:v>
                </c:pt>
                <c:pt idx="40">
                  <c:v>2.1119966136373982</c:v>
                </c:pt>
                <c:pt idx="41">
                  <c:v>2.2175964443192684</c:v>
                </c:pt>
                <c:pt idx="42">
                  <c:v>2.3284762665352319</c:v>
                </c:pt>
                <c:pt idx="43">
                  <c:v>2.4449000798619935</c:v>
                </c:pt>
                <c:pt idx="44">
                  <c:v>2.5671450838550931</c:v>
                </c:pt>
                <c:pt idx="45">
                  <c:v>2.6955023380478478</c:v>
                </c:pt>
                <c:pt idx="46">
                  <c:v>2.8302774549502403</c:v>
                </c:pt>
                <c:pt idx="47">
                  <c:v>2.9717913276977526</c:v>
                </c:pt>
                <c:pt idx="48">
                  <c:v>3.1203808940826403</c:v>
                </c:pt>
                <c:pt idx="49">
                  <c:v>3.2763999387867724</c:v>
                </c:pt>
                <c:pt idx="50">
                  <c:v>3.4402199357261112</c:v>
                </c:pt>
                <c:pt idx="51">
                  <c:v>3.6122309325124169</c:v>
                </c:pt>
                <c:pt idx="52">
                  <c:v>3.792842479138038</c:v>
                </c:pt>
                <c:pt idx="53">
                  <c:v>3.9824846030949401</c:v>
                </c:pt>
                <c:pt idx="54">
                  <c:v>4.1816088332496877</c:v>
                </c:pt>
                <c:pt idx="55">
                  <c:v>4.3906892749121722</c:v>
                </c:pt>
                <c:pt idx="56">
                  <c:v>4.6102237386577807</c:v>
                </c:pt>
                <c:pt idx="57">
                  <c:v>4.8407349255906702</c:v>
                </c:pt>
                <c:pt idx="58">
                  <c:v>5.0827716718702041</c:v>
                </c:pt>
                <c:pt idx="59">
                  <c:v>5.3369102554637147</c:v>
                </c:pt>
                <c:pt idx="60">
                  <c:v>5.6037557682369004</c:v>
                </c:pt>
                <c:pt idx="61">
                  <c:v>5.8839435566487452</c:v>
                </c:pt>
                <c:pt idx="62">
                  <c:v>6.1781407344811825</c:v>
                </c:pt>
                <c:pt idx="63">
                  <c:v>6.4870477712052423</c:v>
                </c:pt>
                <c:pt idx="64">
                  <c:v>6.8114001597655047</c:v>
                </c:pt>
                <c:pt idx="65">
                  <c:v>7.1519701677537801</c:v>
                </c:pt>
                <c:pt idx="66">
                  <c:v>7.5095686761414697</c:v>
                </c:pt>
                <c:pt idx="67">
                  <c:v>7.8850471099485437</c:v>
                </c:pt>
                <c:pt idx="68">
                  <c:v>8.2792994654459715</c:v>
                </c:pt>
                <c:pt idx="69">
                  <c:v>8.6932644387182698</c:v>
                </c:pt>
                <c:pt idx="70">
                  <c:v>9.1279276606541835</c:v>
                </c:pt>
                <c:pt idx="71">
                  <c:v>9.5843240436868928</c:v>
                </c:pt>
                <c:pt idx="72">
                  <c:v>10.063540245871238</c:v>
                </c:pt>
                <c:pt idx="73">
                  <c:v>10.5667172581648</c:v>
                </c:pt>
                <c:pt idx="74">
                  <c:v>11.095053121073041</c:v>
                </c:pt>
                <c:pt idx="75">
                  <c:v>11.649805777126694</c:v>
                </c:pt>
                <c:pt idx="76">
                  <c:v>12.232296065983029</c:v>
                </c:pt>
                <c:pt idx="77">
                  <c:v>12.843910869282182</c:v>
                </c:pt>
                <c:pt idx="78">
                  <c:v>13.486106412746292</c:v>
                </c:pt>
                <c:pt idx="79">
                  <c:v>14.160411733383606</c:v>
                </c:pt>
                <c:pt idx="80">
                  <c:v>14.868432320052786</c:v>
                </c:pt>
                <c:pt idx="81">
                  <c:v>15.611853936055427</c:v>
                </c:pt>
              </c:numCache>
            </c:numRef>
          </c:xVal>
          <c:yVal>
            <c:numRef>
              <c:f>Biased!$H$16:$H$97</c:f>
              <c:numCache>
                <c:formatCode>General</c:formatCode>
                <c:ptCount val="82"/>
                <c:pt idx="0">
                  <c:v>96.563154702635543</c:v>
                </c:pt>
                <c:pt idx="1">
                  <c:v>96.550430688261869</c:v>
                </c:pt>
                <c:pt idx="2">
                  <c:v>96.536408290400985</c:v>
                </c:pt>
                <c:pt idx="3">
                  <c:v>96.520955675554077</c:v>
                </c:pt>
                <c:pt idx="4">
                  <c:v>96.503927765098609</c:v>
                </c:pt>
                <c:pt idx="5">
                  <c:v>96.485164934787349</c:v>
                </c:pt>
                <c:pt idx="6">
                  <c:v>96.464491593057161</c:v>
                </c:pt>
                <c:pt idx="7">
                  <c:v>96.441714628269281</c:v>
                </c:pt>
                <c:pt idx="8">
                  <c:v>96.416621714514775</c:v>
                </c:pt>
                <c:pt idx="9">
                  <c:v>96.388979465188626</c:v>
                </c:pt>
                <c:pt idx="10">
                  <c:v>96.358531423187074</c:v>
                </c:pt>
                <c:pt idx="11">
                  <c:v>96.324995876347288</c:v>
                </c:pt>
                <c:pt idx="12">
                  <c:v>96.288063486669373</c:v>
                </c:pt>
                <c:pt idx="13">
                  <c:v>96.247394721981991</c:v>
                </c:pt>
                <c:pt idx="14">
                  <c:v>96.202617079097365</c:v>
                </c:pt>
                <c:pt idx="15">
                  <c:v>96.153322088217678</c:v>
                </c:pt>
                <c:pt idx="16">
                  <c:v>96.099062089486196</c:v>
                </c:pt>
                <c:pt idx="17">
                  <c:v>96.039346774226658</c:v>
                </c:pt>
                <c:pt idx="18">
                  <c:v>95.973639485693923</c:v>
                </c:pt>
                <c:pt idx="19">
                  <c:v>95.901353277210887</c:v>
                </c:pt>
                <c:pt idx="20">
                  <c:v>95.821846729540624</c:v>
                </c:pt>
                <c:pt idx="21">
                  <c:v>95.734419534423168</c:v>
                </c:pt>
                <c:pt idx="22">
                  <c:v>95.638307857586966</c:v>
                </c:pt>
                <c:pt idx="23">
                  <c:v>95.532679502453135</c:v>
                </c:pt>
                <c:pt idx="24">
                  <c:v>95.41662890542014</c:v>
                </c:pt>
                <c:pt idx="25">
                  <c:v>95.289172005305289</c:v>
                </c:pt>
                <c:pt idx="26">
                  <c:v>95.149241043485503</c:v>
                </c:pt>
                <c:pt idx="27">
                  <c:v>94.995679367777456</c:v>
                </c:pt>
                <c:pt idx="28">
                  <c:v>94.827236332359234</c:v>
                </c:pt>
                <c:pt idx="29">
                  <c:v>94.6425624082502</c:v>
                </c:pt>
                <c:pt idx="30">
                  <c:v>94.440204644139413</c:v>
                </c:pt>
                <c:pt idx="31">
                  <c:v>94.218602645689344</c:v>
                </c:pt>
                <c:pt idx="32">
                  <c:v>93.976085272662985</c:v>
                </c:pt>
                <c:pt idx="33">
                  <c:v>93.710868286946223</c:v>
                </c:pt>
                <c:pt idx="34">
                  <c:v>93.421053220069709</c:v>
                </c:pt>
                <c:pt idx="35">
                  <c:v>93.104627765126452</c:v>
                </c:pt>
                <c:pt idx="36">
                  <c:v>92.75946803351755</c:v>
                </c:pt>
                <c:pt idx="37">
                  <c:v>92.383343049699107</c:v>
                </c:pt>
                <c:pt idx="38">
                  <c:v>91.973921884394741</c:v>
                </c:pt>
                <c:pt idx="39">
                  <c:v>91.528783845280529</c:v>
                </c:pt>
                <c:pt idx="40">
                  <c:v>91.045432149983029</c:v>
                </c:pt>
                <c:pt idx="41">
                  <c:v>90.521311494795654</c:v>
                </c:pt>
                <c:pt idx="42">
                  <c:v>89.953829898806333</c:v>
                </c:pt>
                <c:pt idx="43">
                  <c:v>89.340385141930824</c:v>
                </c:pt>
                <c:pt idx="44">
                  <c:v>88.678396021661953</c:v>
                </c:pt>
                <c:pt idx="45">
                  <c:v>87.965338522920192</c:v>
                </c:pt>
                <c:pt idx="46">
                  <c:v>87.198786825414132</c:v>
                </c:pt>
                <c:pt idx="47">
                  <c:v>86.376458862838845</c:v>
                </c:pt>
                <c:pt idx="48">
                  <c:v>85.496265900644801</c:v>
                </c:pt>
                <c:pt idx="49">
                  <c:v>84.556365320564908</c:v>
                </c:pt>
                <c:pt idx="50">
                  <c:v>83.55521550181939</c:v>
                </c:pt>
                <c:pt idx="51">
                  <c:v>82.49163138712926</c:v>
                </c:pt>
                <c:pt idx="52">
                  <c:v>81.364839037354912</c:v>
                </c:pt>
                <c:pt idx="53">
                  <c:v>80.174527236626417</c:v>
                </c:pt>
                <c:pt idx="54">
                  <c:v>78.920894037366438</c:v>
                </c:pt>
                <c:pt idx="55">
                  <c:v>77.6046860584879</c:v>
                </c:pt>
                <c:pt idx="56">
                  <c:v>76.227228393776571</c:v>
                </c:pt>
                <c:pt idx="57">
                  <c:v>74.790443167725769</c:v>
                </c:pt>
                <c:pt idx="58">
                  <c:v>73.296855099439369</c:v>
                </c:pt>
                <c:pt idx="59">
                  <c:v>71.749582895503991</c:v>
                </c:pt>
                <c:pt idx="60">
                  <c:v>70.152315869760599</c:v>
                </c:pt>
                <c:pt idx="61">
                  <c:v>68.509275847883913</c:v>
                </c:pt>
                <c:pt idx="62">
                  <c:v>66.825165112566552</c:v>
                </c:pt>
                <c:pt idx="63">
                  <c:v>65.105101828823649</c:v>
                </c:pt>
                <c:pt idx="64">
                  <c:v>63.354545004891023</c:v>
                </c:pt>
                <c:pt idx="65">
                  <c:v>61.57921154338559</c:v>
                </c:pt>
                <c:pt idx="66">
                  <c:v>59.784988281126807</c:v>
                </c:pt>
                <c:pt idx="67">
                  <c:v>57.977842080308385</c:v>
                </c:pt>
                <c:pt idx="68">
                  <c:v>56.163731011733283</c:v>
                </c:pt>
                <c:pt idx="69">
                  <c:v>54.348519473019451</c:v>
                </c:pt>
                <c:pt idx="70">
                  <c:v>52.537899736610839</c:v>
                </c:pt>
                <c:pt idx="71">
                  <c:v>50.737321960883584</c:v>
                </c:pt>
                <c:pt idx="72">
                  <c:v>48.9519341657073</c:v>
                </c:pt>
                <c:pt idx="73">
                  <c:v>47.18653311574311</c:v>
                </c:pt>
                <c:pt idx="74">
                  <c:v>45.445526511307229</c:v>
                </c:pt>
                <c:pt idx="75">
                  <c:v>43.732906391603926</c:v>
                </c:pt>
                <c:pt idx="76">
                  <c:v>42.052233233234276</c:v>
                </c:pt>
                <c:pt idx="77">
                  <c:v>40.406629892989308</c:v>
                </c:pt>
                <c:pt idx="78">
                  <c:v>38.798784303575758</c:v>
                </c:pt>
                <c:pt idx="79">
                  <c:v>37.230959681681362</c:v>
                </c:pt>
                <c:pt idx="80">
                  <c:v>35.705010941191425</c:v>
                </c:pt>
                <c:pt idx="81">
                  <c:v>34.222406007956657</c:v>
                </c:pt>
              </c:numCache>
            </c:numRef>
          </c:yVal>
        </c:ser>
        <c:ser>
          <c:idx val="5"/>
          <c:order val="5"/>
          <c:tx>
            <c:v>Bias = 1.0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Biased!$A$16:$A$97</c:f>
              <c:numCache>
                <c:formatCode>0.00</c:formatCode>
                <c:ptCount val="82"/>
                <c:pt idx="0">
                  <c:v>0.3</c:v>
                </c:pt>
                <c:pt idx="1">
                  <c:v>0.315</c:v>
                </c:pt>
                <c:pt idx="2">
                  <c:v>0.33075000000000004</c:v>
                </c:pt>
                <c:pt idx="3">
                  <c:v>0.34728750000000008</c:v>
                </c:pt>
                <c:pt idx="4">
                  <c:v>0.36465187500000013</c:v>
                </c:pt>
                <c:pt idx="5">
                  <c:v>0.38288446875000015</c:v>
                </c:pt>
                <c:pt idx="6">
                  <c:v>0.4020286921875002</c:v>
                </c:pt>
                <c:pt idx="7">
                  <c:v>0.42213012679687523</c:v>
                </c:pt>
                <c:pt idx="8">
                  <c:v>0.44323663313671902</c:v>
                </c:pt>
                <c:pt idx="9">
                  <c:v>0.46539846479355501</c:v>
                </c:pt>
                <c:pt idx="10">
                  <c:v>0.48866838803323276</c:v>
                </c:pt>
                <c:pt idx="11">
                  <c:v>0.51310180743489442</c:v>
                </c:pt>
                <c:pt idx="12">
                  <c:v>0.53875689780663916</c:v>
                </c:pt>
                <c:pt idx="13">
                  <c:v>0.56569474269697118</c:v>
                </c:pt>
                <c:pt idx="14">
                  <c:v>0.59397947983181976</c:v>
                </c:pt>
                <c:pt idx="15">
                  <c:v>0.62367845382341081</c:v>
                </c:pt>
                <c:pt idx="16">
                  <c:v>0.65486237651458135</c:v>
                </c:pt>
                <c:pt idx="17">
                  <c:v>0.68760549534031046</c:v>
                </c:pt>
                <c:pt idx="18">
                  <c:v>0.72198577010732601</c:v>
                </c:pt>
                <c:pt idx="19">
                  <c:v>0.75808505861269238</c:v>
                </c:pt>
                <c:pt idx="20">
                  <c:v>0.79598931154332708</c:v>
                </c:pt>
                <c:pt idx="21">
                  <c:v>0.83578877712049349</c:v>
                </c:pt>
                <c:pt idx="22">
                  <c:v>0.87757821597651819</c:v>
                </c:pt>
                <c:pt idx="23">
                  <c:v>0.92145712677534419</c:v>
                </c:pt>
                <c:pt idx="24">
                  <c:v>0.96752998311411142</c:v>
                </c:pt>
                <c:pt idx="25">
                  <c:v>1.0159064822698169</c:v>
                </c:pt>
                <c:pt idx="26">
                  <c:v>1.0667018063833078</c:v>
                </c:pt>
                <c:pt idx="27">
                  <c:v>1.1200368967024732</c:v>
                </c:pt>
                <c:pt idx="28">
                  <c:v>1.1760387415375968</c:v>
                </c:pt>
                <c:pt idx="29">
                  <c:v>1.2348406786144768</c:v>
                </c:pt>
                <c:pt idx="30">
                  <c:v>1.2965827125452007</c:v>
                </c:pt>
                <c:pt idx="31">
                  <c:v>1.3614118481724609</c:v>
                </c:pt>
                <c:pt idx="32">
                  <c:v>1.429482440581084</c:v>
                </c:pt>
                <c:pt idx="33">
                  <c:v>1.5009565626101382</c:v>
                </c:pt>
                <c:pt idx="34">
                  <c:v>1.5760043907406451</c:v>
                </c:pt>
                <c:pt idx="35">
                  <c:v>1.6548046102776774</c:v>
                </c:pt>
                <c:pt idx="36">
                  <c:v>1.7375448407915615</c:v>
                </c:pt>
                <c:pt idx="37">
                  <c:v>1.8244220828311397</c:v>
                </c:pt>
                <c:pt idx="38">
                  <c:v>1.9156431869726969</c:v>
                </c:pt>
                <c:pt idx="39">
                  <c:v>2.0114253463213316</c:v>
                </c:pt>
                <c:pt idx="40">
                  <c:v>2.1119966136373982</c:v>
                </c:pt>
                <c:pt idx="41">
                  <c:v>2.2175964443192684</c:v>
                </c:pt>
                <c:pt idx="42">
                  <c:v>2.3284762665352319</c:v>
                </c:pt>
                <c:pt idx="43">
                  <c:v>2.4449000798619935</c:v>
                </c:pt>
                <c:pt idx="44">
                  <c:v>2.5671450838550931</c:v>
                </c:pt>
                <c:pt idx="45">
                  <c:v>2.6955023380478478</c:v>
                </c:pt>
                <c:pt idx="46">
                  <c:v>2.8302774549502403</c:v>
                </c:pt>
                <c:pt idx="47">
                  <c:v>2.9717913276977526</c:v>
                </c:pt>
                <c:pt idx="48">
                  <c:v>3.1203808940826403</c:v>
                </c:pt>
                <c:pt idx="49">
                  <c:v>3.2763999387867724</c:v>
                </c:pt>
                <c:pt idx="50">
                  <c:v>3.4402199357261112</c:v>
                </c:pt>
                <c:pt idx="51">
                  <c:v>3.6122309325124169</c:v>
                </c:pt>
                <c:pt idx="52">
                  <c:v>3.792842479138038</c:v>
                </c:pt>
                <c:pt idx="53">
                  <c:v>3.9824846030949401</c:v>
                </c:pt>
                <c:pt idx="54">
                  <c:v>4.1816088332496877</c:v>
                </c:pt>
                <c:pt idx="55">
                  <c:v>4.3906892749121722</c:v>
                </c:pt>
                <c:pt idx="56">
                  <c:v>4.6102237386577807</c:v>
                </c:pt>
                <c:pt idx="57">
                  <c:v>4.8407349255906702</c:v>
                </c:pt>
                <c:pt idx="58">
                  <c:v>5.0827716718702041</c:v>
                </c:pt>
                <c:pt idx="59">
                  <c:v>5.3369102554637147</c:v>
                </c:pt>
                <c:pt idx="60">
                  <c:v>5.6037557682369004</c:v>
                </c:pt>
                <c:pt idx="61">
                  <c:v>5.8839435566487452</c:v>
                </c:pt>
                <c:pt idx="62">
                  <c:v>6.1781407344811825</c:v>
                </c:pt>
                <c:pt idx="63">
                  <c:v>6.4870477712052423</c:v>
                </c:pt>
                <c:pt idx="64">
                  <c:v>6.8114001597655047</c:v>
                </c:pt>
                <c:pt idx="65">
                  <c:v>7.1519701677537801</c:v>
                </c:pt>
                <c:pt idx="66">
                  <c:v>7.5095686761414697</c:v>
                </c:pt>
                <c:pt idx="67">
                  <c:v>7.8850471099485437</c:v>
                </c:pt>
                <c:pt idx="68">
                  <c:v>8.2792994654459715</c:v>
                </c:pt>
                <c:pt idx="69">
                  <c:v>8.6932644387182698</c:v>
                </c:pt>
                <c:pt idx="70">
                  <c:v>9.1279276606541835</c:v>
                </c:pt>
                <c:pt idx="71">
                  <c:v>9.5843240436868928</c:v>
                </c:pt>
                <c:pt idx="72">
                  <c:v>10.063540245871238</c:v>
                </c:pt>
                <c:pt idx="73">
                  <c:v>10.5667172581648</c:v>
                </c:pt>
                <c:pt idx="74">
                  <c:v>11.095053121073041</c:v>
                </c:pt>
                <c:pt idx="75">
                  <c:v>11.649805777126694</c:v>
                </c:pt>
                <c:pt idx="76">
                  <c:v>12.232296065983029</c:v>
                </c:pt>
                <c:pt idx="77">
                  <c:v>12.843910869282182</c:v>
                </c:pt>
                <c:pt idx="78">
                  <c:v>13.486106412746292</c:v>
                </c:pt>
                <c:pt idx="79">
                  <c:v>14.160411733383606</c:v>
                </c:pt>
                <c:pt idx="80">
                  <c:v>14.868432320052786</c:v>
                </c:pt>
                <c:pt idx="81">
                  <c:v>15.611853936055427</c:v>
                </c:pt>
              </c:numCache>
            </c:numRef>
          </c:xVal>
          <c:yVal>
            <c:numRef>
              <c:f>Biased!$I$16:$I$97</c:f>
              <c:numCache>
                <c:formatCode>General</c:formatCode>
                <c:ptCount val="82"/>
                <c:pt idx="0">
                  <c:v>99.39374802283335</c:v>
                </c:pt>
                <c:pt idx="1">
                  <c:v>99.39374802283335</c:v>
                </c:pt>
                <c:pt idx="2">
                  <c:v>99.39374802283335</c:v>
                </c:pt>
                <c:pt idx="3">
                  <c:v>99.39374802283335</c:v>
                </c:pt>
                <c:pt idx="4">
                  <c:v>99.39374802283335</c:v>
                </c:pt>
                <c:pt idx="5">
                  <c:v>99.39374802283335</c:v>
                </c:pt>
                <c:pt idx="6">
                  <c:v>99.39374802283335</c:v>
                </c:pt>
                <c:pt idx="7">
                  <c:v>99.39374802283335</c:v>
                </c:pt>
                <c:pt idx="8">
                  <c:v>99.39374802283335</c:v>
                </c:pt>
                <c:pt idx="9">
                  <c:v>99.39374802283335</c:v>
                </c:pt>
                <c:pt idx="10">
                  <c:v>99.39374802283335</c:v>
                </c:pt>
                <c:pt idx="11">
                  <c:v>99.39374802283335</c:v>
                </c:pt>
                <c:pt idx="12">
                  <c:v>99.39374802283335</c:v>
                </c:pt>
                <c:pt idx="13">
                  <c:v>99.39374802283335</c:v>
                </c:pt>
                <c:pt idx="14">
                  <c:v>99.39374802283335</c:v>
                </c:pt>
                <c:pt idx="15">
                  <c:v>99.39374802283335</c:v>
                </c:pt>
                <c:pt idx="16">
                  <c:v>99.39374802283335</c:v>
                </c:pt>
                <c:pt idx="17">
                  <c:v>99.39374802283335</c:v>
                </c:pt>
                <c:pt idx="18">
                  <c:v>99.39374802283335</c:v>
                </c:pt>
                <c:pt idx="19">
                  <c:v>99.39374802283335</c:v>
                </c:pt>
                <c:pt idx="20">
                  <c:v>99.39374802283335</c:v>
                </c:pt>
                <c:pt idx="21">
                  <c:v>99.39374802283335</c:v>
                </c:pt>
                <c:pt idx="22">
                  <c:v>99.39374802283335</c:v>
                </c:pt>
                <c:pt idx="23">
                  <c:v>99.39374802283335</c:v>
                </c:pt>
                <c:pt idx="24">
                  <c:v>99.39374802283335</c:v>
                </c:pt>
                <c:pt idx="25">
                  <c:v>99.39374802283335</c:v>
                </c:pt>
                <c:pt idx="26">
                  <c:v>99.39374802283335</c:v>
                </c:pt>
                <c:pt idx="27">
                  <c:v>99.39374802283335</c:v>
                </c:pt>
                <c:pt idx="28">
                  <c:v>99.39374802283335</c:v>
                </c:pt>
                <c:pt idx="29">
                  <c:v>99.39374802283335</c:v>
                </c:pt>
                <c:pt idx="30">
                  <c:v>99.39374802283335</c:v>
                </c:pt>
                <c:pt idx="31">
                  <c:v>99.39374802283335</c:v>
                </c:pt>
                <c:pt idx="32">
                  <c:v>99.39374802283335</c:v>
                </c:pt>
                <c:pt idx="33">
                  <c:v>99.39374802283335</c:v>
                </c:pt>
                <c:pt idx="34">
                  <c:v>99.39374802283335</c:v>
                </c:pt>
                <c:pt idx="35">
                  <c:v>99.39374802283335</c:v>
                </c:pt>
                <c:pt idx="36">
                  <c:v>99.39374802283335</c:v>
                </c:pt>
                <c:pt idx="37">
                  <c:v>99.39374802283335</c:v>
                </c:pt>
                <c:pt idx="38">
                  <c:v>99.39374802283335</c:v>
                </c:pt>
                <c:pt idx="39">
                  <c:v>99.39374802283335</c:v>
                </c:pt>
                <c:pt idx="40">
                  <c:v>99.39374802283335</c:v>
                </c:pt>
                <c:pt idx="41">
                  <c:v>99.39374802283335</c:v>
                </c:pt>
                <c:pt idx="42">
                  <c:v>99.39374802283335</c:v>
                </c:pt>
                <c:pt idx="43">
                  <c:v>99.267094602145363</c:v>
                </c:pt>
                <c:pt idx="44">
                  <c:v>98.531551135179939</c:v>
                </c:pt>
                <c:pt idx="45">
                  <c:v>97.739265025466878</c:v>
                </c:pt>
                <c:pt idx="46">
                  <c:v>96.887540917126813</c:v>
                </c:pt>
                <c:pt idx="47">
                  <c:v>95.97384318093205</c:v>
                </c:pt>
                <c:pt idx="48">
                  <c:v>94.995851000716442</c:v>
                </c:pt>
                <c:pt idx="49">
                  <c:v>93.951517022849899</c:v>
                </c:pt>
                <c:pt idx="50">
                  <c:v>92.839128335354872</c:v>
                </c:pt>
                <c:pt idx="51">
                  <c:v>91.657368207921394</c:v>
                </c:pt>
                <c:pt idx="52">
                  <c:v>90.405376708172128</c:v>
                </c:pt>
                <c:pt idx="53">
                  <c:v>89.082808040696023</c:v>
                </c:pt>
                <c:pt idx="54">
                  <c:v>87.689882263740486</c:v>
                </c:pt>
                <c:pt idx="55">
                  <c:v>86.227428953875446</c:v>
                </c:pt>
                <c:pt idx="56">
                  <c:v>84.696920437529528</c:v>
                </c:pt>
                <c:pt idx="57">
                  <c:v>83.100492408584188</c:v>
                </c:pt>
                <c:pt idx="58">
                  <c:v>81.440950110488188</c:v>
                </c:pt>
                <c:pt idx="59">
                  <c:v>79.721758772782209</c:v>
                </c:pt>
                <c:pt idx="60">
                  <c:v>77.947017633067333</c:v>
                </c:pt>
                <c:pt idx="61">
                  <c:v>76.121417608759899</c:v>
                </c:pt>
                <c:pt idx="62">
                  <c:v>74.250183458407278</c:v>
                </c:pt>
                <c:pt idx="63">
                  <c:v>72.339002032026272</c:v>
                </c:pt>
                <c:pt idx="64">
                  <c:v>70.393938894323355</c:v>
                </c:pt>
                <c:pt idx="65">
                  <c:v>68.421346159317324</c:v>
                </c:pt>
                <c:pt idx="66">
                  <c:v>66.427764756807562</c:v>
                </c:pt>
                <c:pt idx="67">
                  <c:v>64.419824533675978</c:v>
                </c:pt>
                <c:pt idx="68">
                  <c:v>62.404145568592533</c:v>
                </c:pt>
                <c:pt idx="69">
                  <c:v>60.387243858910502</c:v>
                </c:pt>
                <c:pt idx="70">
                  <c:v>58.375444151789821</c:v>
                </c:pt>
                <c:pt idx="71">
                  <c:v>56.374802178759538</c:v>
                </c:pt>
                <c:pt idx="72">
                  <c:v>54.391037961896998</c:v>
                </c:pt>
                <c:pt idx="73">
                  <c:v>52.429481239714562</c:v>
                </c:pt>
                <c:pt idx="74">
                  <c:v>50.49502945700803</c:v>
                </c:pt>
                <c:pt idx="75">
                  <c:v>48.592118212893247</c:v>
                </c:pt>
                <c:pt idx="76">
                  <c:v>46.724703592482527</c:v>
                </c:pt>
                <c:pt idx="77">
                  <c:v>44.896255436654783</c:v>
                </c:pt>
                <c:pt idx="78">
                  <c:v>43.109760337306398</c:v>
                </c:pt>
                <c:pt idx="79">
                  <c:v>41.367732979645957</c:v>
                </c:pt>
                <c:pt idx="80">
                  <c:v>39.672234379101582</c:v>
                </c:pt>
                <c:pt idx="81">
                  <c:v>38.024895564396282</c:v>
                </c:pt>
              </c:numCache>
            </c:numRef>
          </c:yVal>
        </c:ser>
        <c:ser>
          <c:idx val="6"/>
          <c:order val="6"/>
          <c:tx>
            <c:v>Bias = 1.2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Biased!$A$16:$A$97</c:f>
              <c:numCache>
                <c:formatCode>0.00</c:formatCode>
                <c:ptCount val="82"/>
                <c:pt idx="0">
                  <c:v>0.3</c:v>
                </c:pt>
                <c:pt idx="1">
                  <c:v>0.315</c:v>
                </c:pt>
                <c:pt idx="2">
                  <c:v>0.33075000000000004</c:v>
                </c:pt>
                <c:pt idx="3">
                  <c:v>0.34728750000000008</c:v>
                </c:pt>
                <c:pt idx="4">
                  <c:v>0.36465187500000013</c:v>
                </c:pt>
                <c:pt idx="5">
                  <c:v>0.38288446875000015</c:v>
                </c:pt>
                <c:pt idx="6">
                  <c:v>0.4020286921875002</c:v>
                </c:pt>
                <c:pt idx="7">
                  <c:v>0.42213012679687523</c:v>
                </c:pt>
                <c:pt idx="8">
                  <c:v>0.44323663313671902</c:v>
                </c:pt>
                <c:pt idx="9">
                  <c:v>0.46539846479355501</c:v>
                </c:pt>
                <c:pt idx="10">
                  <c:v>0.48866838803323276</c:v>
                </c:pt>
                <c:pt idx="11">
                  <c:v>0.51310180743489442</c:v>
                </c:pt>
                <c:pt idx="12">
                  <c:v>0.53875689780663916</c:v>
                </c:pt>
                <c:pt idx="13">
                  <c:v>0.56569474269697118</c:v>
                </c:pt>
                <c:pt idx="14">
                  <c:v>0.59397947983181976</c:v>
                </c:pt>
                <c:pt idx="15">
                  <c:v>0.62367845382341081</c:v>
                </c:pt>
                <c:pt idx="16">
                  <c:v>0.65486237651458135</c:v>
                </c:pt>
                <c:pt idx="17">
                  <c:v>0.68760549534031046</c:v>
                </c:pt>
                <c:pt idx="18">
                  <c:v>0.72198577010732601</c:v>
                </c:pt>
                <c:pt idx="19">
                  <c:v>0.75808505861269238</c:v>
                </c:pt>
                <c:pt idx="20">
                  <c:v>0.79598931154332708</c:v>
                </c:pt>
                <c:pt idx="21">
                  <c:v>0.83578877712049349</c:v>
                </c:pt>
                <c:pt idx="22">
                  <c:v>0.87757821597651819</c:v>
                </c:pt>
                <c:pt idx="23">
                  <c:v>0.92145712677534419</c:v>
                </c:pt>
                <c:pt idx="24">
                  <c:v>0.96752998311411142</c:v>
                </c:pt>
                <c:pt idx="25">
                  <c:v>1.0159064822698169</c:v>
                </c:pt>
                <c:pt idx="26">
                  <c:v>1.0667018063833078</c:v>
                </c:pt>
                <c:pt idx="27">
                  <c:v>1.1200368967024732</c:v>
                </c:pt>
                <c:pt idx="28">
                  <c:v>1.1760387415375968</c:v>
                </c:pt>
                <c:pt idx="29">
                  <c:v>1.2348406786144768</c:v>
                </c:pt>
                <c:pt idx="30">
                  <c:v>1.2965827125452007</c:v>
                </c:pt>
                <c:pt idx="31">
                  <c:v>1.3614118481724609</c:v>
                </c:pt>
                <c:pt idx="32">
                  <c:v>1.429482440581084</c:v>
                </c:pt>
                <c:pt idx="33">
                  <c:v>1.5009565626101382</c:v>
                </c:pt>
                <c:pt idx="34">
                  <c:v>1.5760043907406451</c:v>
                </c:pt>
                <c:pt idx="35">
                  <c:v>1.6548046102776774</c:v>
                </c:pt>
                <c:pt idx="36">
                  <c:v>1.7375448407915615</c:v>
                </c:pt>
                <c:pt idx="37">
                  <c:v>1.8244220828311397</c:v>
                </c:pt>
                <c:pt idx="38">
                  <c:v>1.9156431869726969</c:v>
                </c:pt>
                <c:pt idx="39">
                  <c:v>2.0114253463213316</c:v>
                </c:pt>
                <c:pt idx="40">
                  <c:v>2.1119966136373982</c:v>
                </c:pt>
                <c:pt idx="41">
                  <c:v>2.2175964443192684</c:v>
                </c:pt>
                <c:pt idx="42">
                  <c:v>2.3284762665352319</c:v>
                </c:pt>
                <c:pt idx="43">
                  <c:v>2.4449000798619935</c:v>
                </c:pt>
                <c:pt idx="44">
                  <c:v>2.5671450838550931</c:v>
                </c:pt>
                <c:pt idx="45">
                  <c:v>2.6955023380478478</c:v>
                </c:pt>
                <c:pt idx="46">
                  <c:v>2.8302774549502403</c:v>
                </c:pt>
                <c:pt idx="47">
                  <c:v>2.9717913276977526</c:v>
                </c:pt>
                <c:pt idx="48">
                  <c:v>3.1203808940826403</c:v>
                </c:pt>
                <c:pt idx="49">
                  <c:v>3.2763999387867724</c:v>
                </c:pt>
                <c:pt idx="50">
                  <c:v>3.4402199357261112</c:v>
                </c:pt>
                <c:pt idx="51">
                  <c:v>3.6122309325124169</c:v>
                </c:pt>
                <c:pt idx="52">
                  <c:v>3.792842479138038</c:v>
                </c:pt>
                <c:pt idx="53">
                  <c:v>3.9824846030949401</c:v>
                </c:pt>
                <c:pt idx="54">
                  <c:v>4.1816088332496877</c:v>
                </c:pt>
                <c:pt idx="55">
                  <c:v>4.3906892749121722</c:v>
                </c:pt>
                <c:pt idx="56">
                  <c:v>4.6102237386577807</c:v>
                </c:pt>
                <c:pt idx="57">
                  <c:v>4.8407349255906702</c:v>
                </c:pt>
                <c:pt idx="58">
                  <c:v>5.0827716718702041</c:v>
                </c:pt>
                <c:pt idx="59">
                  <c:v>5.3369102554637147</c:v>
                </c:pt>
                <c:pt idx="60">
                  <c:v>5.6037557682369004</c:v>
                </c:pt>
                <c:pt idx="61">
                  <c:v>5.8839435566487452</c:v>
                </c:pt>
                <c:pt idx="62">
                  <c:v>6.1781407344811825</c:v>
                </c:pt>
                <c:pt idx="63">
                  <c:v>6.4870477712052423</c:v>
                </c:pt>
                <c:pt idx="64">
                  <c:v>6.8114001597655047</c:v>
                </c:pt>
                <c:pt idx="65">
                  <c:v>7.1519701677537801</c:v>
                </c:pt>
                <c:pt idx="66">
                  <c:v>7.5095686761414697</c:v>
                </c:pt>
                <c:pt idx="67">
                  <c:v>7.8850471099485437</c:v>
                </c:pt>
                <c:pt idx="68">
                  <c:v>8.2792994654459715</c:v>
                </c:pt>
                <c:pt idx="69">
                  <c:v>8.6932644387182698</c:v>
                </c:pt>
                <c:pt idx="70">
                  <c:v>9.1279276606541835</c:v>
                </c:pt>
                <c:pt idx="71">
                  <c:v>9.5843240436868928</c:v>
                </c:pt>
                <c:pt idx="72">
                  <c:v>10.063540245871238</c:v>
                </c:pt>
                <c:pt idx="73">
                  <c:v>10.5667172581648</c:v>
                </c:pt>
                <c:pt idx="74">
                  <c:v>11.095053121073041</c:v>
                </c:pt>
                <c:pt idx="75">
                  <c:v>11.649805777126694</c:v>
                </c:pt>
                <c:pt idx="76">
                  <c:v>12.232296065983029</c:v>
                </c:pt>
                <c:pt idx="77">
                  <c:v>12.843910869282182</c:v>
                </c:pt>
                <c:pt idx="78">
                  <c:v>13.486106412746292</c:v>
                </c:pt>
                <c:pt idx="79">
                  <c:v>14.160411733383606</c:v>
                </c:pt>
                <c:pt idx="80">
                  <c:v>14.868432320052786</c:v>
                </c:pt>
                <c:pt idx="81">
                  <c:v>15.611853936055427</c:v>
                </c:pt>
              </c:numCache>
            </c:numRef>
          </c:xVal>
          <c:yVal>
            <c:numRef>
              <c:f>Biased!$J$16:$J$97</c:f>
              <c:numCache>
                <c:formatCode>General</c:formatCode>
                <c:ptCount val="82"/>
                <c:pt idx="0">
                  <c:v>98.517239140182767</c:v>
                </c:pt>
                <c:pt idx="1">
                  <c:v>98.517239140182767</c:v>
                </c:pt>
                <c:pt idx="2">
                  <c:v>98.517239140182767</c:v>
                </c:pt>
                <c:pt idx="3">
                  <c:v>98.517239140182767</c:v>
                </c:pt>
                <c:pt idx="4">
                  <c:v>98.517239140182767</c:v>
                </c:pt>
                <c:pt idx="5">
                  <c:v>98.517239140182767</c:v>
                </c:pt>
                <c:pt idx="6">
                  <c:v>98.517239140182767</c:v>
                </c:pt>
                <c:pt idx="7">
                  <c:v>98.517239140182767</c:v>
                </c:pt>
                <c:pt idx="8">
                  <c:v>98.517239140182767</c:v>
                </c:pt>
                <c:pt idx="9">
                  <c:v>98.517239140182767</c:v>
                </c:pt>
                <c:pt idx="10">
                  <c:v>98.517239140182767</c:v>
                </c:pt>
                <c:pt idx="11">
                  <c:v>98.517239140182767</c:v>
                </c:pt>
                <c:pt idx="12">
                  <c:v>98.517239140182767</c:v>
                </c:pt>
                <c:pt idx="13">
                  <c:v>98.517239140182767</c:v>
                </c:pt>
                <c:pt idx="14">
                  <c:v>98.517239140182767</c:v>
                </c:pt>
                <c:pt idx="15">
                  <c:v>98.517239140182767</c:v>
                </c:pt>
                <c:pt idx="16">
                  <c:v>98.517239140182767</c:v>
                </c:pt>
                <c:pt idx="17">
                  <c:v>98.517239140182767</c:v>
                </c:pt>
                <c:pt idx="18">
                  <c:v>98.517239140182767</c:v>
                </c:pt>
                <c:pt idx="19">
                  <c:v>98.517239140182767</c:v>
                </c:pt>
                <c:pt idx="20">
                  <c:v>98.517239140182767</c:v>
                </c:pt>
                <c:pt idx="21">
                  <c:v>98.517239140182767</c:v>
                </c:pt>
                <c:pt idx="22">
                  <c:v>98.517239140182767</c:v>
                </c:pt>
                <c:pt idx="23">
                  <c:v>98.517239140182767</c:v>
                </c:pt>
                <c:pt idx="24">
                  <c:v>98.517239140182767</c:v>
                </c:pt>
                <c:pt idx="25">
                  <c:v>98.517239140182767</c:v>
                </c:pt>
                <c:pt idx="26">
                  <c:v>98.517239140182767</c:v>
                </c:pt>
                <c:pt idx="27">
                  <c:v>98.517239140182767</c:v>
                </c:pt>
                <c:pt idx="28">
                  <c:v>98.517239140182767</c:v>
                </c:pt>
                <c:pt idx="29">
                  <c:v>98.517239140182767</c:v>
                </c:pt>
                <c:pt idx="30">
                  <c:v>98.517239140182767</c:v>
                </c:pt>
                <c:pt idx="31">
                  <c:v>98.517239140182767</c:v>
                </c:pt>
                <c:pt idx="32">
                  <c:v>98.517239140182767</c:v>
                </c:pt>
                <c:pt idx="33">
                  <c:v>98.517239140182767</c:v>
                </c:pt>
                <c:pt idx="34">
                  <c:v>98.517239140182767</c:v>
                </c:pt>
                <c:pt idx="35">
                  <c:v>98.517239140182767</c:v>
                </c:pt>
                <c:pt idx="36">
                  <c:v>98.517239140182767</c:v>
                </c:pt>
                <c:pt idx="37">
                  <c:v>98.517239140182767</c:v>
                </c:pt>
                <c:pt idx="38">
                  <c:v>98.517239140182767</c:v>
                </c:pt>
                <c:pt idx="39">
                  <c:v>98.517239140182767</c:v>
                </c:pt>
                <c:pt idx="40">
                  <c:v>98.517239140182767</c:v>
                </c:pt>
                <c:pt idx="41">
                  <c:v>98.517239140182767</c:v>
                </c:pt>
                <c:pt idx="42">
                  <c:v>98.517239140182767</c:v>
                </c:pt>
                <c:pt idx="43">
                  <c:v>98.517239140182767</c:v>
                </c:pt>
                <c:pt idx="44">
                  <c:v>98.517239140182767</c:v>
                </c:pt>
                <c:pt idx="45">
                  <c:v>98.517239140182767</c:v>
                </c:pt>
                <c:pt idx="46">
                  <c:v>98.517239140182767</c:v>
                </c:pt>
                <c:pt idx="47">
                  <c:v>98.517239140182767</c:v>
                </c:pt>
                <c:pt idx="48">
                  <c:v>98.517239140182767</c:v>
                </c:pt>
                <c:pt idx="49">
                  <c:v>98.517239140182767</c:v>
                </c:pt>
                <c:pt idx="50">
                  <c:v>98.517239140182767</c:v>
                </c:pt>
                <c:pt idx="51">
                  <c:v>98.517239140182767</c:v>
                </c:pt>
                <c:pt idx="52">
                  <c:v>98.517239140182767</c:v>
                </c:pt>
                <c:pt idx="53">
                  <c:v>97.991088844765628</c:v>
                </c:pt>
                <c:pt idx="54">
                  <c:v>96.458870490114549</c:v>
                </c:pt>
                <c:pt idx="55">
                  <c:v>94.850171849262992</c:v>
                </c:pt>
                <c:pt idx="56">
                  <c:v>93.166612481282485</c:v>
                </c:pt>
                <c:pt idx="57">
                  <c:v>91.410541649442621</c:v>
                </c:pt>
                <c:pt idx="58">
                  <c:v>89.585045121537021</c:v>
                </c:pt>
                <c:pt idx="59">
                  <c:v>87.693934650060442</c:v>
                </c:pt>
                <c:pt idx="60">
                  <c:v>85.741719396374066</c:v>
                </c:pt>
                <c:pt idx="61">
                  <c:v>83.733559369635898</c:v>
                </c:pt>
                <c:pt idx="62">
                  <c:v>81.675201804248019</c:v>
                </c:pt>
                <c:pt idx="63">
                  <c:v>79.572902235228909</c:v>
                </c:pt>
                <c:pt idx="64">
                  <c:v>77.433332783755702</c:v>
                </c:pt>
                <c:pt idx="65">
                  <c:v>75.263480775249064</c:v>
                </c:pt>
                <c:pt idx="66">
                  <c:v>73.070541232488324</c:v>
                </c:pt>
                <c:pt idx="67">
                  <c:v>70.861806987043579</c:v>
                </c:pt>
                <c:pt idx="68">
                  <c:v>68.64456012545179</c:v>
                </c:pt>
                <c:pt idx="69">
                  <c:v>66.425968244801552</c:v>
                </c:pt>
                <c:pt idx="70">
                  <c:v>64.212988566968804</c:v>
                </c:pt>
                <c:pt idx="71">
                  <c:v>62.012282396635499</c:v>
                </c:pt>
                <c:pt idx="72">
                  <c:v>59.830141758086704</c:v>
                </c:pt>
                <c:pt idx="73">
                  <c:v>57.672429363686021</c:v>
                </c:pt>
                <c:pt idx="74">
                  <c:v>55.544532402708839</c:v>
                </c:pt>
                <c:pt idx="75">
                  <c:v>53.451330034182575</c:v>
                </c:pt>
                <c:pt idx="76">
                  <c:v>51.397173951730785</c:v>
                </c:pt>
                <c:pt idx="77">
                  <c:v>49.385880980320266</c:v>
                </c:pt>
                <c:pt idx="78">
                  <c:v>47.420736371037044</c:v>
                </c:pt>
                <c:pt idx="79">
                  <c:v>45.50450627761056</c:v>
                </c:pt>
                <c:pt idx="80">
                  <c:v>43.639457817011746</c:v>
                </c:pt>
                <c:pt idx="81">
                  <c:v>41.827385120835913</c:v>
                </c:pt>
              </c:numCache>
            </c:numRef>
          </c:yVal>
        </c:ser>
        <c:ser>
          <c:idx val="7"/>
          <c:order val="7"/>
          <c:tx>
            <c:v>Bias = 1.4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Biased!$A$16:$A$97</c:f>
              <c:numCache>
                <c:formatCode>0.00</c:formatCode>
                <c:ptCount val="82"/>
                <c:pt idx="0">
                  <c:v>0.3</c:v>
                </c:pt>
                <c:pt idx="1">
                  <c:v>0.315</c:v>
                </c:pt>
                <c:pt idx="2">
                  <c:v>0.33075000000000004</c:v>
                </c:pt>
                <c:pt idx="3">
                  <c:v>0.34728750000000008</c:v>
                </c:pt>
                <c:pt idx="4">
                  <c:v>0.36465187500000013</c:v>
                </c:pt>
                <c:pt idx="5">
                  <c:v>0.38288446875000015</c:v>
                </c:pt>
                <c:pt idx="6">
                  <c:v>0.4020286921875002</c:v>
                </c:pt>
                <c:pt idx="7">
                  <c:v>0.42213012679687523</c:v>
                </c:pt>
                <c:pt idx="8">
                  <c:v>0.44323663313671902</c:v>
                </c:pt>
                <c:pt idx="9">
                  <c:v>0.46539846479355501</c:v>
                </c:pt>
                <c:pt idx="10">
                  <c:v>0.48866838803323276</c:v>
                </c:pt>
                <c:pt idx="11">
                  <c:v>0.51310180743489442</c:v>
                </c:pt>
                <c:pt idx="12">
                  <c:v>0.53875689780663916</c:v>
                </c:pt>
                <c:pt idx="13">
                  <c:v>0.56569474269697118</c:v>
                </c:pt>
                <c:pt idx="14">
                  <c:v>0.59397947983181976</c:v>
                </c:pt>
                <c:pt idx="15">
                  <c:v>0.62367845382341081</c:v>
                </c:pt>
                <c:pt idx="16">
                  <c:v>0.65486237651458135</c:v>
                </c:pt>
                <c:pt idx="17">
                  <c:v>0.68760549534031046</c:v>
                </c:pt>
                <c:pt idx="18">
                  <c:v>0.72198577010732601</c:v>
                </c:pt>
                <c:pt idx="19">
                  <c:v>0.75808505861269238</c:v>
                </c:pt>
                <c:pt idx="20">
                  <c:v>0.79598931154332708</c:v>
                </c:pt>
                <c:pt idx="21">
                  <c:v>0.83578877712049349</c:v>
                </c:pt>
                <c:pt idx="22">
                  <c:v>0.87757821597651819</c:v>
                </c:pt>
                <c:pt idx="23">
                  <c:v>0.92145712677534419</c:v>
                </c:pt>
                <c:pt idx="24">
                  <c:v>0.96752998311411142</c:v>
                </c:pt>
                <c:pt idx="25">
                  <c:v>1.0159064822698169</c:v>
                </c:pt>
                <c:pt idx="26">
                  <c:v>1.0667018063833078</c:v>
                </c:pt>
                <c:pt idx="27">
                  <c:v>1.1200368967024732</c:v>
                </c:pt>
                <c:pt idx="28">
                  <c:v>1.1760387415375968</c:v>
                </c:pt>
                <c:pt idx="29">
                  <c:v>1.2348406786144768</c:v>
                </c:pt>
                <c:pt idx="30">
                  <c:v>1.2965827125452007</c:v>
                </c:pt>
                <c:pt idx="31">
                  <c:v>1.3614118481724609</c:v>
                </c:pt>
                <c:pt idx="32">
                  <c:v>1.429482440581084</c:v>
                </c:pt>
                <c:pt idx="33">
                  <c:v>1.5009565626101382</c:v>
                </c:pt>
                <c:pt idx="34">
                  <c:v>1.5760043907406451</c:v>
                </c:pt>
                <c:pt idx="35">
                  <c:v>1.6548046102776774</c:v>
                </c:pt>
                <c:pt idx="36">
                  <c:v>1.7375448407915615</c:v>
                </c:pt>
                <c:pt idx="37">
                  <c:v>1.8244220828311397</c:v>
                </c:pt>
                <c:pt idx="38">
                  <c:v>1.9156431869726969</c:v>
                </c:pt>
                <c:pt idx="39">
                  <c:v>2.0114253463213316</c:v>
                </c:pt>
                <c:pt idx="40">
                  <c:v>2.1119966136373982</c:v>
                </c:pt>
                <c:pt idx="41">
                  <c:v>2.2175964443192684</c:v>
                </c:pt>
                <c:pt idx="42">
                  <c:v>2.3284762665352319</c:v>
                </c:pt>
                <c:pt idx="43">
                  <c:v>2.4449000798619935</c:v>
                </c:pt>
                <c:pt idx="44">
                  <c:v>2.5671450838550931</c:v>
                </c:pt>
                <c:pt idx="45">
                  <c:v>2.6955023380478478</c:v>
                </c:pt>
                <c:pt idx="46">
                  <c:v>2.8302774549502403</c:v>
                </c:pt>
                <c:pt idx="47">
                  <c:v>2.9717913276977526</c:v>
                </c:pt>
                <c:pt idx="48">
                  <c:v>3.1203808940826403</c:v>
                </c:pt>
                <c:pt idx="49">
                  <c:v>3.2763999387867724</c:v>
                </c:pt>
                <c:pt idx="50">
                  <c:v>3.4402199357261112</c:v>
                </c:pt>
                <c:pt idx="51">
                  <c:v>3.6122309325124169</c:v>
                </c:pt>
                <c:pt idx="52">
                  <c:v>3.792842479138038</c:v>
                </c:pt>
                <c:pt idx="53">
                  <c:v>3.9824846030949401</c:v>
                </c:pt>
                <c:pt idx="54">
                  <c:v>4.1816088332496877</c:v>
                </c:pt>
                <c:pt idx="55">
                  <c:v>4.3906892749121722</c:v>
                </c:pt>
                <c:pt idx="56">
                  <c:v>4.6102237386577807</c:v>
                </c:pt>
                <c:pt idx="57">
                  <c:v>4.8407349255906702</c:v>
                </c:pt>
                <c:pt idx="58">
                  <c:v>5.0827716718702041</c:v>
                </c:pt>
                <c:pt idx="59">
                  <c:v>5.3369102554637147</c:v>
                </c:pt>
                <c:pt idx="60">
                  <c:v>5.6037557682369004</c:v>
                </c:pt>
                <c:pt idx="61">
                  <c:v>5.8839435566487452</c:v>
                </c:pt>
                <c:pt idx="62">
                  <c:v>6.1781407344811825</c:v>
                </c:pt>
                <c:pt idx="63">
                  <c:v>6.4870477712052423</c:v>
                </c:pt>
                <c:pt idx="64">
                  <c:v>6.8114001597655047</c:v>
                </c:pt>
                <c:pt idx="65">
                  <c:v>7.1519701677537801</c:v>
                </c:pt>
                <c:pt idx="66">
                  <c:v>7.5095686761414697</c:v>
                </c:pt>
                <c:pt idx="67">
                  <c:v>7.8850471099485437</c:v>
                </c:pt>
                <c:pt idx="68">
                  <c:v>8.2792994654459715</c:v>
                </c:pt>
                <c:pt idx="69">
                  <c:v>8.6932644387182698</c:v>
                </c:pt>
                <c:pt idx="70">
                  <c:v>9.1279276606541835</c:v>
                </c:pt>
                <c:pt idx="71">
                  <c:v>9.5843240436868928</c:v>
                </c:pt>
                <c:pt idx="72">
                  <c:v>10.063540245871238</c:v>
                </c:pt>
                <c:pt idx="73">
                  <c:v>10.5667172581648</c:v>
                </c:pt>
                <c:pt idx="74">
                  <c:v>11.095053121073041</c:v>
                </c:pt>
                <c:pt idx="75">
                  <c:v>11.649805777126694</c:v>
                </c:pt>
                <c:pt idx="76">
                  <c:v>12.232296065983029</c:v>
                </c:pt>
                <c:pt idx="77">
                  <c:v>12.843910869282182</c:v>
                </c:pt>
                <c:pt idx="78">
                  <c:v>13.486106412746292</c:v>
                </c:pt>
                <c:pt idx="79">
                  <c:v>14.160411733383606</c:v>
                </c:pt>
                <c:pt idx="80">
                  <c:v>14.868432320052786</c:v>
                </c:pt>
                <c:pt idx="81">
                  <c:v>15.611853936055427</c:v>
                </c:pt>
              </c:numCache>
            </c:numRef>
          </c:xVal>
          <c:yVal>
            <c:numRef>
              <c:f>Biased!$K$16:$K$97</c:f>
              <c:numCache>
                <c:formatCode>General</c:formatCode>
                <c:ptCount val="82"/>
                <c:pt idx="0">
                  <c:v>97.640730257532184</c:v>
                </c:pt>
                <c:pt idx="1">
                  <c:v>97.640730257532184</c:v>
                </c:pt>
                <c:pt idx="2">
                  <c:v>97.640730257532184</c:v>
                </c:pt>
                <c:pt idx="3">
                  <c:v>97.640730257532184</c:v>
                </c:pt>
                <c:pt idx="4">
                  <c:v>97.640730257532184</c:v>
                </c:pt>
                <c:pt idx="5">
                  <c:v>97.640730257532184</c:v>
                </c:pt>
                <c:pt idx="6">
                  <c:v>97.640730257532184</c:v>
                </c:pt>
                <c:pt idx="7">
                  <c:v>97.640730257532184</c:v>
                </c:pt>
                <c:pt idx="8">
                  <c:v>97.640730257532184</c:v>
                </c:pt>
                <c:pt idx="9">
                  <c:v>97.640730257532184</c:v>
                </c:pt>
                <c:pt idx="10">
                  <c:v>97.640730257532184</c:v>
                </c:pt>
                <c:pt idx="11">
                  <c:v>97.640730257532184</c:v>
                </c:pt>
                <c:pt idx="12">
                  <c:v>97.640730257532184</c:v>
                </c:pt>
                <c:pt idx="13">
                  <c:v>97.640730257532184</c:v>
                </c:pt>
                <c:pt idx="14">
                  <c:v>97.640730257532184</c:v>
                </c:pt>
                <c:pt idx="15">
                  <c:v>97.640730257532184</c:v>
                </c:pt>
                <c:pt idx="16">
                  <c:v>97.640730257532184</c:v>
                </c:pt>
                <c:pt idx="17">
                  <c:v>97.640730257532184</c:v>
                </c:pt>
                <c:pt idx="18">
                  <c:v>97.640730257532184</c:v>
                </c:pt>
                <c:pt idx="19">
                  <c:v>97.640730257532184</c:v>
                </c:pt>
                <c:pt idx="20">
                  <c:v>97.640730257532184</c:v>
                </c:pt>
                <c:pt idx="21">
                  <c:v>97.640730257532184</c:v>
                </c:pt>
                <c:pt idx="22">
                  <c:v>97.640730257532184</c:v>
                </c:pt>
                <c:pt idx="23">
                  <c:v>97.640730257532184</c:v>
                </c:pt>
                <c:pt idx="24">
                  <c:v>97.640730257532184</c:v>
                </c:pt>
                <c:pt idx="25">
                  <c:v>97.640730257532184</c:v>
                </c:pt>
                <c:pt idx="26">
                  <c:v>97.640730257532184</c:v>
                </c:pt>
                <c:pt idx="27">
                  <c:v>97.640730257532184</c:v>
                </c:pt>
                <c:pt idx="28">
                  <c:v>97.640730257532184</c:v>
                </c:pt>
                <c:pt idx="29">
                  <c:v>97.640730257532184</c:v>
                </c:pt>
                <c:pt idx="30">
                  <c:v>97.640730257532184</c:v>
                </c:pt>
                <c:pt idx="31">
                  <c:v>97.640730257532184</c:v>
                </c:pt>
                <c:pt idx="32">
                  <c:v>97.640730257532184</c:v>
                </c:pt>
                <c:pt idx="33">
                  <c:v>97.640730257532184</c:v>
                </c:pt>
                <c:pt idx="34">
                  <c:v>97.640730257532184</c:v>
                </c:pt>
                <c:pt idx="35">
                  <c:v>97.640730257532184</c:v>
                </c:pt>
                <c:pt idx="36">
                  <c:v>97.640730257532184</c:v>
                </c:pt>
                <c:pt idx="37">
                  <c:v>97.640730257532184</c:v>
                </c:pt>
                <c:pt idx="38">
                  <c:v>97.640730257532184</c:v>
                </c:pt>
                <c:pt idx="39">
                  <c:v>97.640730257532184</c:v>
                </c:pt>
                <c:pt idx="40">
                  <c:v>97.640730257532184</c:v>
                </c:pt>
                <c:pt idx="41">
                  <c:v>97.640730257532184</c:v>
                </c:pt>
                <c:pt idx="42">
                  <c:v>97.640730257532184</c:v>
                </c:pt>
                <c:pt idx="43">
                  <c:v>97.640730257532184</c:v>
                </c:pt>
                <c:pt idx="44">
                  <c:v>97.640730257532184</c:v>
                </c:pt>
                <c:pt idx="45">
                  <c:v>97.640730257532184</c:v>
                </c:pt>
                <c:pt idx="46">
                  <c:v>97.640730257532184</c:v>
                </c:pt>
                <c:pt idx="47">
                  <c:v>97.640730257532184</c:v>
                </c:pt>
                <c:pt idx="48">
                  <c:v>97.640730257532184</c:v>
                </c:pt>
                <c:pt idx="49">
                  <c:v>97.640730257532184</c:v>
                </c:pt>
                <c:pt idx="50">
                  <c:v>97.640730257532184</c:v>
                </c:pt>
                <c:pt idx="51">
                  <c:v>97.640730257532184</c:v>
                </c:pt>
                <c:pt idx="52">
                  <c:v>97.640730257532184</c:v>
                </c:pt>
                <c:pt idx="53">
                  <c:v>97.640730257532184</c:v>
                </c:pt>
                <c:pt idx="54">
                  <c:v>97.640730257532184</c:v>
                </c:pt>
                <c:pt idx="55">
                  <c:v>97.640730257532184</c:v>
                </c:pt>
                <c:pt idx="56">
                  <c:v>97.640730257532184</c:v>
                </c:pt>
                <c:pt idx="57">
                  <c:v>97.640730257532184</c:v>
                </c:pt>
                <c:pt idx="58">
                  <c:v>97.640730257532184</c:v>
                </c:pt>
                <c:pt idx="59">
                  <c:v>95.666110527338645</c:v>
                </c:pt>
                <c:pt idx="60">
                  <c:v>93.536421159680799</c:v>
                </c:pt>
                <c:pt idx="61">
                  <c:v>91.34570113051187</c:v>
                </c:pt>
                <c:pt idx="62">
                  <c:v>89.100220150088731</c:v>
                </c:pt>
                <c:pt idx="63">
                  <c:v>86.806802438431518</c:v>
                </c:pt>
                <c:pt idx="64">
                  <c:v>84.472726673188021</c:v>
                </c:pt>
                <c:pt idx="65">
                  <c:v>82.105615391180791</c:v>
                </c:pt>
                <c:pt idx="66">
                  <c:v>79.713317708169072</c:v>
                </c:pt>
                <c:pt idx="67">
                  <c:v>77.303789440411165</c:v>
                </c:pt>
                <c:pt idx="68">
                  <c:v>74.884974682311039</c:v>
                </c:pt>
                <c:pt idx="69">
                  <c:v>72.464692630692596</c:v>
                </c:pt>
                <c:pt idx="70">
                  <c:v>70.050532982147786</c:v>
                </c:pt>
                <c:pt idx="71">
                  <c:v>67.649762614511445</c:v>
                </c:pt>
                <c:pt idx="72">
                  <c:v>65.269245554276395</c:v>
                </c:pt>
                <c:pt idx="73">
                  <c:v>62.915377487657473</c:v>
                </c:pt>
                <c:pt idx="74">
                  <c:v>60.594035348409633</c:v>
                </c:pt>
                <c:pt idx="75">
                  <c:v>58.310541855471897</c:v>
                </c:pt>
                <c:pt idx="76">
                  <c:v>56.069644310979029</c:v>
                </c:pt>
                <c:pt idx="77">
                  <c:v>53.875506523985742</c:v>
                </c:pt>
                <c:pt idx="78">
                  <c:v>51.731712404767677</c:v>
                </c:pt>
                <c:pt idx="79">
                  <c:v>49.641279575575147</c:v>
                </c:pt>
                <c:pt idx="80">
                  <c:v>47.606681254921895</c:v>
                </c:pt>
                <c:pt idx="81">
                  <c:v>45.629874677275538</c:v>
                </c:pt>
              </c:numCache>
            </c:numRef>
          </c:yVal>
        </c:ser>
        <c:axId val="61456768"/>
        <c:axId val="61458688"/>
      </c:scatterChart>
      <c:valAx>
        <c:axId val="61456768"/>
        <c:scaling>
          <c:orientation val="minMax"/>
          <c:max val="15"/>
        </c:scaling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Modulation frequency, kHz</a:t>
                </a:r>
              </a:p>
            </c:rich>
          </c:tx>
          <c:layout>
            <c:manualLayout>
              <c:xMode val="edge"/>
              <c:yMode val="edge"/>
              <c:x val="0.4012409513960703"/>
              <c:y val="0.9220338983050847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458688"/>
        <c:crosses val="autoZero"/>
        <c:crossBetween val="midCat"/>
        <c:majorUnit val="1"/>
      </c:valAx>
      <c:valAx>
        <c:axId val="614586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Maximum undistorted modulation, %</a:t>
                </a:r>
                <a:r>
                  <a:rPr lang="en-US" sz="1100" b="1" i="0" u="none" strike="noStrike" baseline="0">
                    <a:solidFill>
                      <a:srgbClr val="FFFFFF"/>
                    </a:solidFill>
                    <a:latin typeface="Arial"/>
                    <a:cs typeface="Arial"/>
                  </a:rPr>
                  <a:t>__</a:t>
                </a:r>
              </a:p>
            </c:rich>
          </c:tx>
          <c:layout>
            <c:manualLayout>
              <c:xMode val="edge"/>
              <c:yMode val="edge"/>
              <c:x val="1.8614270941054809E-2"/>
              <c:y val="0.2745762711864406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4567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9627714581178899E-2"/>
          <c:y val="0.58813559322033904"/>
          <c:w val="0.1313340227507756"/>
          <c:h val="0.2864406779661016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16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36"/>
  <sheetViews>
    <sheetView topLeftCell="H1" workbookViewId="0">
      <selection activeCell="Y2" sqref="Y2"/>
    </sheetView>
  </sheetViews>
  <sheetFormatPr defaultRowHeight="15"/>
  <cols>
    <col min="1" max="1" width="8.85546875" style="2" customWidth="1"/>
    <col min="2" max="2" width="7.28515625" customWidth="1"/>
    <col min="3" max="3" width="9.85546875" customWidth="1"/>
    <col min="4" max="4" width="7.7109375" customWidth="1"/>
    <col min="5" max="6" width="9.28515625" customWidth="1"/>
    <col min="7" max="7" width="8.42578125" customWidth="1"/>
    <col min="8" max="8" width="10.42578125" customWidth="1"/>
    <col min="9" max="9" width="9.7109375" customWidth="1"/>
    <col min="10" max="11" width="7.140625" customWidth="1"/>
    <col min="12" max="12" width="4.140625" customWidth="1"/>
    <col min="13" max="13" width="9.140625" style="2"/>
    <col min="14" max="14" width="3.85546875" customWidth="1"/>
    <col min="15" max="15" width="8" customWidth="1"/>
    <col min="16" max="16" width="8.28515625" customWidth="1"/>
    <col min="17" max="17" width="10.140625" customWidth="1"/>
    <col min="18" max="18" width="9" customWidth="1"/>
    <col min="19" max="19" width="8" customWidth="1"/>
    <col min="20" max="20" width="9.5703125" customWidth="1"/>
    <col min="21" max="21" width="8.28515625" customWidth="1"/>
    <col min="22" max="22" width="7.28515625" customWidth="1"/>
  </cols>
  <sheetData>
    <row r="1" spans="1:26">
      <c r="A1" s="2" t="s">
        <v>0</v>
      </c>
    </row>
    <row r="2" spans="1:26">
      <c r="A2" s="2" t="s">
        <v>34</v>
      </c>
      <c r="D2" t="s">
        <v>1</v>
      </c>
      <c r="E2">
        <v>5</v>
      </c>
      <c r="F2" t="s">
        <v>2</v>
      </c>
      <c r="H2" t="s">
        <v>15</v>
      </c>
      <c r="J2" t="s">
        <v>14</v>
      </c>
      <c r="K2">
        <f>E4/(E4+E5)</f>
        <v>9.0909090909090912E-2</v>
      </c>
      <c r="O2" t="s">
        <v>34</v>
      </c>
      <c r="R2" t="s">
        <v>1</v>
      </c>
      <c r="S2">
        <f>E2</f>
        <v>5</v>
      </c>
      <c r="T2" t="s">
        <v>2</v>
      </c>
      <c r="V2" t="s">
        <v>43</v>
      </c>
      <c r="X2" t="s">
        <v>44</v>
      </c>
      <c r="Y2" s="11">
        <f>S6/(S6+S3)</f>
        <v>0.01</v>
      </c>
    </row>
    <row r="3" spans="1:26">
      <c r="A3" s="2" t="s">
        <v>3</v>
      </c>
      <c r="D3" t="s">
        <v>36</v>
      </c>
      <c r="E3">
        <v>470</v>
      </c>
      <c r="F3" t="s">
        <v>5</v>
      </c>
      <c r="H3" t="s">
        <v>30</v>
      </c>
      <c r="K3">
        <f>E4*E5/(E4+E5)</f>
        <v>50.909090909090907</v>
      </c>
      <c r="L3" t="s">
        <v>2</v>
      </c>
      <c r="O3" t="s">
        <v>35</v>
      </c>
      <c r="R3" t="s">
        <v>4</v>
      </c>
      <c r="S3">
        <f>E3-S6</f>
        <v>465.3</v>
      </c>
      <c r="T3" t="s">
        <v>5</v>
      </c>
      <c r="V3" t="s">
        <v>45</v>
      </c>
      <c r="Y3">
        <f>S5*Y2</f>
        <v>56</v>
      </c>
      <c r="Z3" t="s">
        <v>2</v>
      </c>
    </row>
    <row r="4" spans="1:26">
      <c r="A4" s="2" t="s">
        <v>6</v>
      </c>
      <c r="D4" t="s">
        <v>7</v>
      </c>
      <c r="E4">
        <v>56</v>
      </c>
      <c r="F4" t="s">
        <v>2</v>
      </c>
      <c r="O4" t="s">
        <v>37</v>
      </c>
      <c r="R4" t="s">
        <v>38</v>
      </c>
      <c r="S4">
        <f>K3</f>
        <v>50.909090909090907</v>
      </c>
      <c r="T4" t="s">
        <v>2</v>
      </c>
    </row>
    <row r="5" spans="1:26">
      <c r="A5" s="2" t="s">
        <v>8</v>
      </c>
      <c r="D5" t="s">
        <v>9</v>
      </c>
      <c r="E5">
        <v>560</v>
      </c>
      <c r="F5" t="s">
        <v>2</v>
      </c>
      <c r="O5" t="s">
        <v>39</v>
      </c>
      <c r="R5" t="s">
        <v>40</v>
      </c>
      <c r="S5">
        <v>5600</v>
      </c>
      <c r="T5" t="s">
        <v>2</v>
      </c>
    </row>
    <row r="6" spans="1:26">
      <c r="A6" s="2" t="s">
        <v>10</v>
      </c>
      <c r="D6" t="s">
        <v>11</v>
      </c>
      <c r="E6">
        <v>27</v>
      </c>
      <c r="F6" t="s">
        <v>5</v>
      </c>
      <c r="H6" t="s">
        <v>48</v>
      </c>
      <c r="O6" t="s">
        <v>41</v>
      </c>
      <c r="R6" t="s">
        <v>11</v>
      </c>
      <c r="S6">
        <v>4.7</v>
      </c>
      <c r="T6" t="s">
        <v>5</v>
      </c>
    </row>
    <row r="7" spans="1:26">
      <c r="A7" s="2" t="s">
        <v>12</v>
      </c>
      <c r="D7" t="s">
        <v>13</v>
      </c>
      <c r="E7">
        <v>0.9</v>
      </c>
      <c r="O7" t="s">
        <v>42</v>
      </c>
      <c r="R7" t="s">
        <v>13</v>
      </c>
      <c r="S7">
        <v>1</v>
      </c>
    </row>
    <row r="9" spans="1:26">
      <c r="A9" s="2" t="s">
        <v>18</v>
      </c>
      <c r="D9" t="s">
        <v>19</v>
      </c>
      <c r="E9">
        <v>1.05</v>
      </c>
    </row>
    <row r="10" spans="1:26">
      <c r="F10" t="s">
        <v>32</v>
      </c>
      <c r="M10" s="2" t="s">
        <v>31</v>
      </c>
      <c r="S10" t="s">
        <v>33</v>
      </c>
    </row>
    <row r="11" spans="1:26" s="1" customFormat="1" ht="105">
      <c r="A11" s="3" t="s">
        <v>16</v>
      </c>
      <c r="B11" s="1" t="s">
        <v>17</v>
      </c>
      <c r="C11" s="1" t="s">
        <v>22</v>
      </c>
      <c r="D11" s="1" t="s">
        <v>20</v>
      </c>
      <c r="E11" s="1" t="s">
        <v>23</v>
      </c>
      <c r="F11" s="1" t="s">
        <v>21</v>
      </c>
      <c r="G11" s="1" t="s">
        <v>24</v>
      </c>
      <c r="H11" s="1" t="s">
        <v>25</v>
      </c>
      <c r="I11" s="1" t="s">
        <v>26</v>
      </c>
      <c r="J11" s="1" t="s">
        <v>27</v>
      </c>
      <c r="K11" s="6" t="s">
        <v>28</v>
      </c>
      <c r="M11" s="8" t="s">
        <v>29</v>
      </c>
      <c r="O11" s="1" t="s">
        <v>47</v>
      </c>
      <c r="P11" s="1" t="s">
        <v>46</v>
      </c>
      <c r="Q11" s="1" t="s">
        <v>21</v>
      </c>
      <c r="R11" s="1" t="s">
        <v>24</v>
      </c>
      <c r="S11" s="1" t="s">
        <v>25</v>
      </c>
      <c r="T11" s="1" t="s">
        <v>26</v>
      </c>
      <c r="U11" s="1" t="s">
        <v>27</v>
      </c>
      <c r="V11" s="6" t="s">
        <v>28</v>
      </c>
      <c r="X11" s="3" t="s">
        <v>16</v>
      </c>
    </row>
    <row r="12" spans="1:26">
      <c r="A12" s="2">
        <v>0.3</v>
      </c>
      <c r="B12">
        <f>2*A12*PI()/1000000</f>
        <v>1.8849555921538758E-6</v>
      </c>
      <c r="C12">
        <f>B12*$E$2</f>
        <v>9.4247779607693791E-6</v>
      </c>
      <c r="D12">
        <f>1/$E$3</f>
        <v>2.1276595744680851E-3</v>
      </c>
      <c r="E12">
        <f>B12*$K$3</f>
        <v>9.5961375600560946E-5</v>
      </c>
      <c r="F12">
        <f>-1*($E$7-$K$2)*B12*B12*$E$6*$E$4*($E$4+$E$5)/(1+B12*B12*$E$6*$E$6*(($E$4+$E$5)^2))</f>
        <v>-2.6748869403103212E-6</v>
      </c>
      <c r="G12">
        <f>-1*($E$7-$K$2)*B12*$E$4/(1+B12*B12*$E$6*$E$6*(($E$4+$E$5)^2))</f>
        <v>-8.5321765023717977E-5</v>
      </c>
      <c r="H12" s="4">
        <f>D12+F12</f>
        <v>2.1249846875277746E-3</v>
      </c>
      <c r="I12">
        <f>C12+E12+G12</f>
        <v>2.0064388537612351E-5</v>
      </c>
      <c r="J12">
        <f>1/SQRT((H12^2)+(I12^2))</f>
        <v>470.57065018374146</v>
      </c>
      <c r="K12" s="7">
        <f>100*J12/$E$3</f>
        <v>100.12141493271095</v>
      </c>
      <c r="M12" s="9">
        <f>100/SQRT(1+(B12*$E$3*($E$2+$K$3))^2)</f>
        <v>99.87755681685276</v>
      </c>
      <c r="O12">
        <f>1/($S$3+$S$6)</f>
        <v>2.1276595744680851E-3</v>
      </c>
      <c r="P12">
        <f>B12*($S$2+$S$4)</f>
        <v>1.0538615356133033E-4</v>
      </c>
      <c r="Q12">
        <f>-1*($S$7-$Y$2)*B12*B12*$S$3*$Y$3*$Y$3/(1+(B12*$S$3*$Y$3)^2)</f>
        <v>-5.1203556681221217E-6</v>
      </c>
      <c r="R12">
        <f>-1*($S$7-$Y$2)*B12*$Y$3/(1+(B12*$S$3*$Y$3)^2)</f>
        <v>-1.0425044709637407E-4</v>
      </c>
      <c r="S12" s="4">
        <f>O12+Q12</f>
        <v>2.1225392187999631E-3</v>
      </c>
      <c r="T12">
        <f>P12+R12</f>
        <v>1.1357064649562593E-6</v>
      </c>
      <c r="U12">
        <f>1/SQRT((S12^2)+(T12^2))</f>
        <v>471.13374772674689</v>
      </c>
      <c r="V12" s="7">
        <f>100*U12/($S$3+$S$6)</f>
        <v>100.24122292058445</v>
      </c>
      <c r="X12" s="2">
        <v>0.3</v>
      </c>
    </row>
    <row r="13" spans="1:26">
      <c r="A13" s="2">
        <f>A12*$E$9</f>
        <v>0.315</v>
      </c>
      <c r="B13">
        <f t="shared" ref="B13:B76" si="0">2*A13*PI()/1000000</f>
        <v>1.9792033717615695E-6</v>
      </c>
      <c r="C13">
        <f t="shared" ref="C13:C76" si="1">B13*$E$2</f>
        <v>9.8960168588078472E-6</v>
      </c>
      <c r="D13">
        <f t="shared" ref="D13:D76" si="2">1/$E$3</f>
        <v>2.1276595744680851E-3</v>
      </c>
      <c r="E13">
        <f t="shared" ref="E13:E76" si="3">B13*$K$3</f>
        <v>1.0075944438058898E-4</v>
      </c>
      <c r="F13">
        <f t="shared" ref="F13:F76" si="4">-1*($E$7-$K$2)*B13*B13*$E$6*$E$4*($E$4+$E$5)/(1+B13*B13*$E$6*$E$6*(($E$4+$E$5)^2))</f>
        <v>-2.948766075713928E-6</v>
      </c>
      <c r="G13">
        <f t="shared" ref="G13:G76" si="5">-1*($E$7-$K$2)*B13*$E$4/(1+B13*B13*$E$6*$E$6*(($E$4+$E$5)^2))</f>
        <v>-8.9578837691266724E-5</v>
      </c>
      <c r="H13" s="4">
        <f t="shared" ref="H13:H76" si="6">D13+F13</f>
        <v>2.1247108083923714E-3</v>
      </c>
      <c r="I13">
        <f t="shared" ref="I13:I76" si="7">C13+E13+G13</f>
        <v>2.1076623548130108E-5</v>
      </c>
      <c r="J13">
        <f t="shared" ref="J13:J76" si="8">1/SQRT((H13^2)+(I13^2))</f>
        <v>470.62913166879576</v>
      </c>
      <c r="K13" s="7">
        <f t="shared" ref="K13:K76" si="9">100*J13/$E$3</f>
        <v>100.13385780187143</v>
      </c>
      <c r="M13" s="9">
        <f t="shared" ref="M13:M76" si="10">100/SQRT(1+(B13*$E$3*($E$2+$K$3))^2)</f>
        <v>99.865031788308201</v>
      </c>
      <c r="O13">
        <f t="shared" ref="O13:O76" si="11">1/($S$3+$S$6)</f>
        <v>2.1276595744680851E-3</v>
      </c>
      <c r="P13">
        <f t="shared" ref="P13:P76" si="12">B13*($S$2+$S$4)</f>
        <v>1.1065546123939683E-4</v>
      </c>
      <c r="Q13">
        <f t="shared" ref="Q13:Q76" si="13">-1*($S$7-$Y$2)*B13*B13*$S$3*$Y$3*$Y$3/(1+(B13*$S$3*$Y$3)^2)</f>
        <v>-5.6437999502814734E-6</v>
      </c>
      <c r="R13">
        <f t="shared" ref="R13:R76" si="14">-1*($S$7-$Y$2)*B13*$Y$3/(1+(B13*$S$3*$Y$3)^2)</f>
        <v>-1.0943597453634742E-4</v>
      </c>
      <c r="S13" s="4">
        <f t="shared" ref="S13:S76" si="15">O13+Q13</f>
        <v>2.1220157745178037E-3</v>
      </c>
      <c r="T13">
        <f t="shared" ref="T13:T76" si="16">P13+R13</f>
        <v>1.2194867030494071E-6</v>
      </c>
      <c r="U13">
        <f t="shared" ref="U13:U76" si="17">1/SQRT((S13^2)+(T13^2))</f>
        <v>471.24995340664526</v>
      </c>
      <c r="V13" s="7">
        <f t="shared" ref="V13:V76" si="18">100*U13/($S$3+$S$6)</f>
        <v>100.26594753332878</v>
      </c>
      <c r="X13" s="2">
        <f>X12*$E$9</f>
        <v>0.315</v>
      </c>
    </row>
    <row r="14" spans="1:26">
      <c r="A14" s="2">
        <f t="shared" ref="A14:A77" si="19">A13*$E$9</f>
        <v>0.33075000000000004</v>
      </c>
      <c r="B14">
        <f t="shared" si="0"/>
        <v>2.0781635403496486E-6</v>
      </c>
      <c r="C14">
        <f t="shared" si="1"/>
        <v>1.0390817701748242E-5</v>
      </c>
      <c r="D14">
        <f t="shared" si="2"/>
        <v>2.1276595744680851E-3</v>
      </c>
      <c r="E14">
        <f t="shared" si="3"/>
        <v>1.0579741659961847E-4</v>
      </c>
      <c r="F14">
        <f t="shared" si="4"/>
        <v>-3.2506539417347589E-6</v>
      </c>
      <c r="G14">
        <f t="shared" si="5"/>
        <v>-9.4047345118797814E-5</v>
      </c>
      <c r="H14" s="4">
        <f t="shared" si="6"/>
        <v>2.1244089205263504E-3</v>
      </c>
      <c r="I14">
        <f t="shared" si="7"/>
        <v>2.2140889182568899E-5</v>
      </c>
      <c r="J14">
        <f t="shared" si="8"/>
        <v>470.69360529017979</v>
      </c>
      <c r="K14" s="7">
        <f t="shared" si="9"/>
        <v>100.14757559365528</v>
      </c>
      <c r="M14" s="9">
        <f t="shared" si="10"/>
        <v>99.851228404143527</v>
      </c>
      <c r="O14">
        <f t="shared" si="11"/>
        <v>2.1276595744680851E-3</v>
      </c>
      <c r="P14">
        <f t="shared" si="12"/>
        <v>1.1618823430136671E-4</v>
      </c>
      <c r="Q14">
        <f t="shared" si="13"/>
        <v>-6.22059812637131E-6</v>
      </c>
      <c r="R14">
        <f t="shared" si="14"/>
        <v>-1.1487653947365552E-4</v>
      </c>
      <c r="S14" s="4">
        <f t="shared" si="15"/>
        <v>2.1214389763417139E-3</v>
      </c>
      <c r="T14">
        <f t="shared" si="16"/>
        <v>1.3116948277111973E-6</v>
      </c>
      <c r="U14">
        <f t="shared" si="17"/>
        <v>471.37806932084885</v>
      </c>
      <c r="V14" s="7">
        <f t="shared" si="18"/>
        <v>100.29320623847849</v>
      </c>
      <c r="X14" s="2">
        <f t="shared" ref="X14:X77" si="20">X13*$E$9</f>
        <v>0.33075000000000004</v>
      </c>
    </row>
    <row r="15" spans="1:26">
      <c r="A15" s="2">
        <f t="shared" si="19"/>
        <v>0.34728750000000008</v>
      </c>
      <c r="B15">
        <f t="shared" si="0"/>
        <v>2.1820717173671312E-6</v>
      </c>
      <c r="C15">
        <f t="shared" si="1"/>
        <v>1.0910358586835656E-5</v>
      </c>
      <c r="D15">
        <f t="shared" si="2"/>
        <v>2.1276595744680851E-3</v>
      </c>
      <c r="E15">
        <f t="shared" si="3"/>
        <v>1.110872874295994E-4</v>
      </c>
      <c r="F15">
        <f t="shared" si="4"/>
        <v>-3.5834076924784591E-6</v>
      </c>
      <c r="G15">
        <f t="shared" si="5"/>
        <v>-9.8737636003473614E-5</v>
      </c>
      <c r="H15" s="4">
        <f t="shared" si="6"/>
        <v>2.1240761667756067E-3</v>
      </c>
      <c r="I15">
        <f t="shared" si="7"/>
        <v>2.3260010012961439E-5</v>
      </c>
      <c r="J15">
        <f t="shared" si="8"/>
        <v>470.76468475526633</v>
      </c>
      <c r="K15" s="7">
        <f t="shared" si="9"/>
        <v>100.16269888409923</v>
      </c>
      <c r="M15" s="9">
        <f t="shared" si="10"/>
        <v>99.836016804930338</v>
      </c>
      <c r="O15">
        <f t="shared" si="11"/>
        <v>2.1276595744680851E-3</v>
      </c>
      <c r="P15">
        <f t="shared" si="12"/>
        <v>1.2199764601643505E-4</v>
      </c>
      <c r="Q15">
        <f t="shared" si="13"/>
        <v>-6.8561548002643988E-6</v>
      </c>
      <c r="R15">
        <f t="shared" si="14"/>
        <v>-1.2058423008906547E-4</v>
      </c>
      <c r="S15" s="4">
        <f t="shared" si="15"/>
        <v>2.1208034196678206E-3</v>
      </c>
      <c r="T15">
        <f t="shared" si="16"/>
        <v>1.4134159273695805E-6</v>
      </c>
      <c r="U15">
        <f t="shared" si="17"/>
        <v>471.51931605092511</v>
      </c>
      <c r="V15" s="7">
        <f t="shared" si="18"/>
        <v>100.32325873423939</v>
      </c>
      <c r="X15" s="2">
        <f t="shared" si="20"/>
        <v>0.34728750000000008</v>
      </c>
    </row>
    <row r="16" spans="1:26">
      <c r="A16" s="2">
        <f t="shared" si="19"/>
        <v>0.36465187500000013</v>
      </c>
      <c r="B16">
        <f t="shared" si="0"/>
        <v>2.2911753032354879E-6</v>
      </c>
      <c r="C16">
        <f t="shared" si="1"/>
        <v>1.1455876516177441E-5</v>
      </c>
      <c r="D16">
        <f t="shared" si="2"/>
        <v>2.1276595744680851E-3</v>
      </c>
      <c r="E16">
        <f t="shared" si="3"/>
        <v>1.1664165180107937E-4</v>
      </c>
      <c r="F16">
        <f t="shared" si="4"/>
        <v>-3.950174387921235E-6</v>
      </c>
      <c r="G16">
        <f t="shared" si="5"/>
        <v>-1.0366054148839871E-4</v>
      </c>
      <c r="H16" s="4">
        <f t="shared" si="6"/>
        <v>2.123709400080164E-3</v>
      </c>
      <c r="I16">
        <f t="shared" si="7"/>
        <v>2.4436986828858099E-5</v>
      </c>
      <c r="J16">
        <f t="shared" si="8"/>
        <v>470.84304656848047</v>
      </c>
      <c r="K16" s="7">
        <f t="shared" si="9"/>
        <v>100.179371610315</v>
      </c>
      <c r="M16" s="9">
        <f t="shared" si="10"/>
        <v>99.819254071668979</v>
      </c>
      <c r="O16">
        <f t="shared" si="11"/>
        <v>2.1276595744680851E-3</v>
      </c>
      <c r="P16">
        <f t="shared" si="12"/>
        <v>1.2809752831725681E-4</v>
      </c>
      <c r="Q16">
        <f t="shared" si="13"/>
        <v>-7.556414819312959E-6</v>
      </c>
      <c r="R16">
        <f t="shared" si="14"/>
        <v>-1.2657163558255148E-4</v>
      </c>
      <c r="S16" s="4">
        <f t="shared" si="15"/>
        <v>2.120103159648772E-3</v>
      </c>
      <c r="T16">
        <f t="shared" si="16"/>
        <v>1.5258927347053296E-6</v>
      </c>
      <c r="U16">
        <f t="shared" si="17"/>
        <v>471.67503922932838</v>
      </c>
      <c r="V16" s="7">
        <f t="shared" si="18"/>
        <v>100.35639132538903</v>
      </c>
      <c r="X16" s="2">
        <f t="shared" si="20"/>
        <v>0.36465187500000013</v>
      </c>
    </row>
    <row r="17" spans="1:24">
      <c r="A17" s="2">
        <f t="shared" si="19"/>
        <v>0.38288446875000015</v>
      </c>
      <c r="B17">
        <f t="shared" si="0"/>
        <v>2.4057340683972623E-6</v>
      </c>
      <c r="C17">
        <f t="shared" si="1"/>
        <v>1.2028670341986312E-5</v>
      </c>
      <c r="D17">
        <f t="shared" si="2"/>
        <v>2.1276595744680851E-3</v>
      </c>
      <c r="E17">
        <f t="shared" si="3"/>
        <v>1.2247373439113336E-4</v>
      </c>
      <c r="F17">
        <f t="shared" si="4"/>
        <v>-4.3544200759803139E-6</v>
      </c>
      <c r="G17">
        <f t="shared" si="5"/>
        <v>-1.0882739381602017E-4</v>
      </c>
      <c r="H17" s="4">
        <f t="shared" si="6"/>
        <v>2.1233051543921048E-3</v>
      </c>
      <c r="I17">
        <f t="shared" si="7"/>
        <v>2.5675010917099514E-5</v>
      </c>
      <c r="J17">
        <f t="shared" si="8"/>
        <v>470.9294364436783</v>
      </c>
      <c r="K17" s="7">
        <f t="shared" si="9"/>
        <v>100.19775243482516</v>
      </c>
      <c r="M17" s="9">
        <f t="shared" si="10"/>
        <v>99.800782940752029</v>
      </c>
      <c r="O17">
        <f t="shared" si="11"/>
        <v>2.1276595744680851E-3</v>
      </c>
      <c r="P17">
        <f t="shared" si="12"/>
        <v>1.3450240473311965E-4</v>
      </c>
      <c r="Q17">
        <f t="shared" si="13"/>
        <v>-8.3279157247667853E-6</v>
      </c>
      <c r="R17">
        <f t="shared" si="14"/>
        <v>-1.3285185526308826E-4</v>
      </c>
      <c r="S17" s="4">
        <f t="shared" si="15"/>
        <v>2.1193316587433185E-3</v>
      </c>
      <c r="T17">
        <f t="shared" si="16"/>
        <v>1.6505494700313908E-6</v>
      </c>
      <c r="U17">
        <f t="shared" si="17"/>
        <v>471.84672234040227</v>
      </c>
      <c r="V17" s="7">
        <f t="shared" si="18"/>
        <v>100.3929196468941</v>
      </c>
      <c r="X17" s="2">
        <f t="shared" si="20"/>
        <v>0.38288446875000015</v>
      </c>
    </row>
    <row r="18" spans="1:24">
      <c r="A18" s="2">
        <f t="shared" si="19"/>
        <v>0.4020286921875002</v>
      </c>
      <c r="B18">
        <f t="shared" si="0"/>
        <v>2.5260207718171256E-6</v>
      </c>
      <c r="C18">
        <f t="shared" si="1"/>
        <v>1.2630103859085628E-5</v>
      </c>
      <c r="D18">
        <f t="shared" si="2"/>
        <v>2.1276595744680851E-3</v>
      </c>
      <c r="E18">
        <f t="shared" si="3"/>
        <v>1.2859742111069004E-4</v>
      </c>
      <c r="F18">
        <f t="shared" si="4"/>
        <v>-4.7999617200320134E-6</v>
      </c>
      <c r="G18">
        <f t="shared" si="5"/>
        <v>-1.1425004506487297E-4</v>
      </c>
      <c r="H18" s="4">
        <f t="shared" si="6"/>
        <v>2.1228596127480532E-3</v>
      </c>
      <c r="I18">
        <f t="shared" si="7"/>
        <v>2.6977479904902692E-5</v>
      </c>
      <c r="J18">
        <f t="shared" si="8"/>
        <v>471.02467636819529</v>
      </c>
      <c r="K18" s="7">
        <f t="shared" si="9"/>
        <v>100.21801624855219</v>
      </c>
      <c r="M18" s="9">
        <f t="shared" si="10"/>
        <v>99.78043039857836</v>
      </c>
      <c r="O18">
        <f t="shared" si="11"/>
        <v>2.1276595744680851E-3</v>
      </c>
      <c r="P18">
        <f t="shared" si="12"/>
        <v>1.4122752496977564E-4</v>
      </c>
      <c r="Q18">
        <f t="shared" si="13"/>
        <v>-9.177844959570296E-6</v>
      </c>
      <c r="R18">
        <f t="shared" si="14"/>
        <v>-1.3943850566866916E-4</v>
      </c>
      <c r="S18" s="4">
        <f t="shared" si="15"/>
        <v>2.118481729508515E-3</v>
      </c>
      <c r="T18">
        <f t="shared" si="16"/>
        <v>1.789019301106482E-6</v>
      </c>
      <c r="U18">
        <f t="shared" si="17"/>
        <v>472.03600082848931</v>
      </c>
      <c r="V18" s="7">
        <f t="shared" si="18"/>
        <v>100.43319166563603</v>
      </c>
      <c r="X18" s="2">
        <f t="shared" si="20"/>
        <v>0.4020286921875002</v>
      </c>
    </row>
    <row r="19" spans="1:24">
      <c r="A19" s="2">
        <f t="shared" si="19"/>
        <v>0.42213012679687523</v>
      </c>
      <c r="B19">
        <f t="shared" si="0"/>
        <v>2.652321810407982E-6</v>
      </c>
      <c r="C19">
        <f t="shared" si="1"/>
        <v>1.326160905203991E-5</v>
      </c>
      <c r="D19">
        <f t="shared" si="2"/>
        <v>2.1276595744680851E-3</v>
      </c>
      <c r="E19">
        <f t="shared" si="3"/>
        <v>1.3502729216622453E-4</v>
      </c>
      <c r="F19">
        <f t="shared" si="4"/>
        <v>-5.2910022346844993E-6</v>
      </c>
      <c r="G19">
        <f t="shared" si="5"/>
        <v>-1.199408858434487E-4</v>
      </c>
      <c r="H19" s="4">
        <f t="shared" si="6"/>
        <v>2.1223685722334008E-3</v>
      </c>
      <c r="I19">
        <f t="shared" si="7"/>
        <v>2.8348015374815726E-5</v>
      </c>
      <c r="J19">
        <f t="shared" si="8"/>
        <v>471.12967238402888</v>
      </c>
      <c r="K19" s="7">
        <f t="shared" si="9"/>
        <v>100.24035582638912</v>
      </c>
      <c r="M19" s="9">
        <f t="shared" si="10"/>
        <v>99.758006145871803</v>
      </c>
      <c r="O19">
        <f t="shared" si="11"/>
        <v>2.1276595744680851E-3</v>
      </c>
      <c r="P19">
        <f t="shared" si="12"/>
        <v>1.4828890121826443E-4</v>
      </c>
      <c r="Q19">
        <f t="shared" si="13"/>
        <v>-1.0114102191668054E-5</v>
      </c>
      <c r="R19">
        <f t="shared" si="14"/>
        <v>-1.463457252607936E-4</v>
      </c>
      <c r="S19" s="4">
        <f t="shared" si="15"/>
        <v>2.1175454722764169E-3</v>
      </c>
      <c r="T19">
        <f t="shared" si="16"/>
        <v>1.9431759574708345E-6</v>
      </c>
      <c r="U19">
        <f t="shared" si="17"/>
        <v>472.24467764557215</v>
      </c>
      <c r="V19" s="7">
        <f t="shared" si="18"/>
        <v>100.47759098841961</v>
      </c>
      <c r="X19" s="2">
        <f t="shared" si="20"/>
        <v>0.42213012679687523</v>
      </c>
    </row>
    <row r="20" spans="1:24">
      <c r="A20" s="2">
        <f t="shared" si="19"/>
        <v>0.44323663313671902</v>
      </c>
      <c r="B20">
        <f t="shared" si="0"/>
        <v>2.7849379009283816E-6</v>
      </c>
      <c r="C20">
        <f t="shared" si="1"/>
        <v>1.3924689504641909E-5</v>
      </c>
      <c r="D20">
        <f t="shared" si="2"/>
        <v>2.1276595744680851E-3</v>
      </c>
      <c r="E20">
        <f t="shared" si="3"/>
        <v>1.4177865677453578E-4</v>
      </c>
      <c r="F20">
        <f t="shared" si="4"/>
        <v>-5.832168913448072E-6</v>
      </c>
      <c r="G20">
        <f t="shared" si="5"/>
        <v>-1.2591286378905493E-4</v>
      </c>
      <c r="H20" s="4">
        <f t="shared" si="6"/>
        <v>2.1218274055546369E-3</v>
      </c>
      <c r="I20">
        <f t="shared" si="7"/>
        <v>2.979048249012275E-5</v>
      </c>
      <c r="J20">
        <f t="shared" si="8"/>
        <v>471.24542315800272</v>
      </c>
      <c r="K20" s="7">
        <f t="shared" si="9"/>
        <v>100.26498365063888</v>
      </c>
      <c r="M20" s="9">
        <f t="shared" si="10"/>
        <v>99.733300921233834</v>
      </c>
      <c r="O20">
        <f t="shared" si="11"/>
        <v>2.1276595744680851E-3</v>
      </c>
      <c r="P20">
        <f t="shared" si="12"/>
        <v>1.5570334627917771E-4</v>
      </c>
      <c r="Q20">
        <f t="shared" si="13"/>
        <v>-1.1145367121034943E-5</v>
      </c>
      <c r="R20">
        <f t="shared" si="14"/>
        <v>-1.5358817616525414E-4</v>
      </c>
      <c r="S20" s="4">
        <f t="shared" si="15"/>
        <v>2.11651420734705E-3</v>
      </c>
      <c r="T20">
        <f t="shared" si="16"/>
        <v>2.1151701139235607E-6</v>
      </c>
      <c r="U20">
        <f t="shared" si="17"/>
        <v>472.47474038394228</v>
      </c>
      <c r="V20" s="7">
        <f t="shared" si="18"/>
        <v>100.52654050722175</v>
      </c>
      <c r="X20" s="2">
        <f t="shared" si="20"/>
        <v>0.44323663313671902</v>
      </c>
    </row>
    <row r="21" spans="1:24">
      <c r="A21" s="2">
        <f t="shared" si="19"/>
        <v>0.46539846479355501</v>
      </c>
      <c r="B21">
        <f t="shared" si="0"/>
        <v>2.9241847959748006E-6</v>
      </c>
      <c r="C21">
        <f t="shared" si="1"/>
        <v>1.4620923979874002E-5</v>
      </c>
      <c r="D21">
        <f t="shared" si="2"/>
        <v>2.1276595744680851E-3</v>
      </c>
      <c r="E21">
        <f t="shared" si="3"/>
        <v>1.4886758961326257E-4</v>
      </c>
      <c r="F21">
        <f t="shared" si="4"/>
        <v>-6.4285555536409208E-6</v>
      </c>
      <c r="G21">
        <f t="shared" si="5"/>
        <v>-1.3217950168949597E-4</v>
      </c>
      <c r="H21" s="4">
        <f t="shared" si="6"/>
        <v>2.1212310189144441E-3</v>
      </c>
      <c r="I21">
        <f t="shared" si="7"/>
        <v>3.1309011903640598E-5</v>
      </c>
      <c r="J21">
        <f t="shared" si="8"/>
        <v>471.3730294197112</v>
      </c>
      <c r="K21" s="7">
        <f t="shared" si="9"/>
        <v>100.2921339190875</v>
      </c>
      <c r="M21" s="9">
        <f t="shared" si="10"/>
        <v>99.706084672981831</v>
      </c>
      <c r="O21">
        <f t="shared" si="11"/>
        <v>2.1276595744680851E-3</v>
      </c>
      <c r="P21">
        <f t="shared" si="12"/>
        <v>1.6348851359313657E-4</v>
      </c>
      <c r="Q21">
        <f t="shared" si="13"/>
        <v>-1.2281173144457081E-5</v>
      </c>
      <c r="R21">
        <f t="shared" si="14"/>
        <v>-1.6118104234896948E-4</v>
      </c>
      <c r="S21" s="4">
        <f t="shared" si="15"/>
        <v>2.1153784013236282E-3</v>
      </c>
      <c r="T21">
        <f t="shared" si="16"/>
        <v>2.3074712441670915E-6</v>
      </c>
      <c r="U21">
        <f t="shared" si="17"/>
        <v>472.72838015363789</v>
      </c>
      <c r="V21" s="7">
        <f t="shared" si="18"/>
        <v>100.58050641566764</v>
      </c>
      <c r="X21" s="2">
        <f t="shared" si="20"/>
        <v>0.46539846479355501</v>
      </c>
    </row>
    <row r="22" spans="1:24">
      <c r="A22" s="2">
        <f t="shared" si="19"/>
        <v>0.48866838803323276</v>
      </c>
      <c r="B22">
        <f t="shared" si="0"/>
        <v>3.0703940357735409E-6</v>
      </c>
      <c r="C22">
        <f t="shared" si="1"/>
        <v>1.5351970178867706E-5</v>
      </c>
      <c r="D22">
        <f t="shared" si="2"/>
        <v>2.1276595744680851E-3</v>
      </c>
      <c r="E22">
        <f t="shared" si="3"/>
        <v>1.5631096909392571E-4</v>
      </c>
      <c r="F22">
        <f t="shared" si="4"/>
        <v>-7.0857686062491766E-6</v>
      </c>
      <c r="G22">
        <f t="shared" si="5"/>
        <v>-1.3875491501066006E-4</v>
      </c>
      <c r="H22" s="4">
        <f t="shared" si="6"/>
        <v>2.1205738058618358E-3</v>
      </c>
      <c r="I22">
        <f t="shared" si="7"/>
        <v>3.2908024262133349E-5</v>
      </c>
      <c r="J22">
        <f t="shared" si="8"/>
        <v>471.51370435359536</v>
      </c>
      <c r="K22" s="7">
        <f t="shared" si="9"/>
        <v>100.32206475608413</v>
      </c>
      <c r="M22" s="9">
        <f t="shared" si="10"/>
        <v>99.676104567916312</v>
      </c>
      <c r="O22">
        <f t="shared" si="11"/>
        <v>2.1276595744680851E-3</v>
      </c>
      <c r="P22">
        <f t="shared" si="12"/>
        <v>1.7166293927279341E-4</v>
      </c>
      <c r="Q22">
        <f t="shared" si="13"/>
        <v>-1.3531987252180444E-5</v>
      </c>
      <c r="R22">
        <f t="shared" si="14"/>
        <v>-1.6914002352988079E-4</v>
      </c>
      <c r="S22" s="4">
        <f t="shared" si="15"/>
        <v>2.1141275872159047E-3</v>
      </c>
      <c r="T22">
        <f t="shared" si="16"/>
        <v>2.5229157429126252E-6</v>
      </c>
      <c r="U22">
        <f t="shared" si="17"/>
        <v>473.00801237987895</v>
      </c>
      <c r="V22" s="7">
        <f t="shared" si="18"/>
        <v>100.6400026340168</v>
      </c>
      <c r="X22" s="2">
        <f t="shared" si="20"/>
        <v>0.48866838803323276</v>
      </c>
    </row>
    <row r="23" spans="1:24">
      <c r="A23" s="2">
        <f t="shared" si="19"/>
        <v>0.51310180743489442</v>
      </c>
      <c r="B23">
        <f t="shared" si="0"/>
        <v>3.223913737562218E-6</v>
      </c>
      <c r="C23">
        <f t="shared" si="1"/>
        <v>1.6119568687811088E-5</v>
      </c>
      <c r="D23">
        <f t="shared" si="2"/>
        <v>2.1276595744680851E-3</v>
      </c>
      <c r="E23">
        <f t="shared" si="3"/>
        <v>1.6412651754862199E-4</v>
      </c>
      <c r="F23">
        <f t="shared" si="4"/>
        <v>-7.8099777012827278E-6</v>
      </c>
      <c r="G23">
        <f t="shared" si="5"/>
        <v>-1.4565382857299251E-4</v>
      </c>
      <c r="H23" s="4">
        <f t="shared" si="6"/>
        <v>2.1198495967668022E-3</v>
      </c>
      <c r="I23">
        <f t="shared" si="7"/>
        <v>3.4592257663440589E-5</v>
      </c>
      <c r="J23">
        <f t="shared" si="8"/>
        <v>471.66878503969048</v>
      </c>
      <c r="K23" s="7">
        <f t="shared" si="9"/>
        <v>100.35506064674266</v>
      </c>
      <c r="M23" s="9">
        <f t="shared" si="10"/>
        <v>99.643082825353531</v>
      </c>
      <c r="O23">
        <f t="shared" si="11"/>
        <v>2.1276595744680851E-3</v>
      </c>
      <c r="P23">
        <f t="shared" si="12"/>
        <v>1.802460862364331E-4</v>
      </c>
      <c r="Q23">
        <f t="shared" si="13"/>
        <v>-1.490929652315357E-5</v>
      </c>
      <c r="R23">
        <f t="shared" si="14"/>
        <v>-1.7748132401257353E-4</v>
      </c>
      <c r="S23" s="4">
        <f t="shared" si="15"/>
        <v>2.1127502779449314E-3</v>
      </c>
      <c r="T23">
        <f t="shared" si="16"/>
        <v>2.7647622238595666E-6</v>
      </c>
      <c r="U23">
        <f t="shared" si="17"/>
        <v>473.31629971250436</v>
      </c>
      <c r="V23" s="7">
        <f t="shared" si="18"/>
        <v>100.70559568351156</v>
      </c>
      <c r="X23" s="2">
        <f t="shared" si="20"/>
        <v>0.51310180743489442</v>
      </c>
    </row>
    <row r="24" spans="1:24">
      <c r="A24" s="2">
        <f t="shared" si="19"/>
        <v>0.53875689780663916</v>
      </c>
      <c r="B24">
        <f t="shared" si="0"/>
        <v>3.3851094244403291E-6</v>
      </c>
      <c r="C24">
        <f t="shared" si="1"/>
        <v>1.6925547122201644E-5</v>
      </c>
      <c r="D24">
        <f t="shared" si="2"/>
        <v>2.1276595744680851E-3</v>
      </c>
      <c r="E24">
        <f t="shared" si="3"/>
        <v>1.7233284342605312E-4</v>
      </c>
      <c r="F24">
        <f t="shared" si="4"/>
        <v>-8.6079709221022053E-6</v>
      </c>
      <c r="G24">
        <f t="shared" si="5"/>
        <v>-1.5289159207363979E-4</v>
      </c>
      <c r="H24" s="4">
        <f t="shared" si="6"/>
        <v>2.119051603545983E-3</v>
      </c>
      <c r="I24">
        <f t="shared" si="7"/>
        <v>3.6366798474614983E-5</v>
      </c>
      <c r="J24">
        <f t="shared" si="8"/>
        <v>471.83974504643834</v>
      </c>
      <c r="K24" s="7">
        <f t="shared" si="9"/>
        <v>100.39143511626348</v>
      </c>
      <c r="M24" s="9">
        <f t="shared" si="10"/>
        <v>99.606714364589223</v>
      </c>
      <c r="O24">
        <f t="shared" si="11"/>
        <v>2.1276595744680851E-3</v>
      </c>
      <c r="P24">
        <f t="shared" si="12"/>
        <v>1.8925839054825474E-4</v>
      </c>
      <c r="Q24">
        <f t="shared" si="13"/>
        <v>-1.6425701568583368E-5</v>
      </c>
      <c r="R24">
        <f t="shared" si="14"/>
        <v>-1.862216355253376E-4</v>
      </c>
      <c r="S24" s="4">
        <f t="shared" si="15"/>
        <v>2.1112338728995019E-3</v>
      </c>
      <c r="T24">
        <f t="shared" si="16"/>
        <v>3.0367550229171418E-6</v>
      </c>
      <c r="U24">
        <f t="shared" si="17"/>
        <v>473.65617725751321</v>
      </c>
      <c r="V24" s="7">
        <f t="shared" si="18"/>
        <v>100.77791005479004</v>
      </c>
      <c r="X24" s="2">
        <f t="shared" si="20"/>
        <v>0.53875689780663916</v>
      </c>
    </row>
    <row r="25" spans="1:24">
      <c r="A25" s="2">
        <f t="shared" si="19"/>
        <v>0.56569474269697118</v>
      </c>
      <c r="B25">
        <f t="shared" si="0"/>
        <v>3.5543648956623455E-6</v>
      </c>
      <c r="C25">
        <f t="shared" si="1"/>
        <v>1.7771824478311727E-5</v>
      </c>
      <c r="D25">
        <f t="shared" si="2"/>
        <v>2.1276595744680851E-3</v>
      </c>
      <c r="E25">
        <f t="shared" si="3"/>
        <v>1.8094948559735577E-4</v>
      </c>
      <c r="F25">
        <f t="shared" si="4"/>
        <v>-9.487215224799487E-6</v>
      </c>
      <c r="G25">
        <f t="shared" si="5"/>
        <v>-1.6048419409796106E-4</v>
      </c>
      <c r="H25" s="4">
        <f t="shared" si="6"/>
        <v>2.1181723592432855E-3</v>
      </c>
      <c r="I25">
        <f t="shared" si="7"/>
        <v>3.8237115977706436E-5</v>
      </c>
      <c r="J25">
        <f t="shared" si="8"/>
        <v>472.02820828848292</v>
      </c>
      <c r="K25" s="7">
        <f t="shared" si="9"/>
        <v>100.43153367840063</v>
      </c>
      <c r="M25" s="9">
        <f t="shared" si="10"/>
        <v>99.566664253973002</v>
      </c>
      <c r="O25">
        <f t="shared" si="11"/>
        <v>2.1276595744680851E-3</v>
      </c>
      <c r="P25">
        <f t="shared" si="12"/>
        <v>1.9872131007566749E-4</v>
      </c>
      <c r="Q25">
        <f t="shared" si="13"/>
        <v>-1.8095017244325947E-5</v>
      </c>
      <c r="R25">
        <f t="shared" si="14"/>
        <v>-1.9537811300394614E-4</v>
      </c>
      <c r="S25" s="4">
        <f t="shared" si="15"/>
        <v>2.1095645572237593E-3</v>
      </c>
      <c r="T25">
        <f t="shared" si="16"/>
        <v>3.3431970717213533E-6</v>
      </c>
      <c r="U25">
        <f t="shared" si="17"/>
        <v>474.03088036023354</v>
      </c>
      <c r="V25" s="7">
        <f t="shared" si="18"/>
        <v>100.85763411919864</v>
      </c>
      <c r="X25" s="2">
        <f t="shared" si="20"/>
        <v>0.56569474269697118</v>
      </c>
    </row>
    <row r="26" spans="1:24">
      <c r="A26" s="2">
        <f t="shared" si="19"/>
        <v>0.59397947983181976</v>
      </c>
      <c r="B26">
        <f t="shared" si="0"/>
        <v>3.7320831404454632E-6</v>
      </c>
      <c r="C26">
        <f t="shared" si="1"/>
        <v>1.8660415702227315E-5</v>
      </c>
      <c r="D26">
        <f t="shared" si="2"/>
        <v>2.1276595744680851E-3</v>
      </c>
      <c r="E26">
        <f t="shared" si="3"/>
        <v>1.8999695987722358E-4</v>
      </c>
      <c r="F26">
        <f t="shared" si="4"/>
        <v>-1.0455922420425043E-5</v>
      </c>
      <c r="G26">
        <f t="shared" si="5"/>
        <v>-1.6844827420323292E-4</v>
      </c>
      <c r="H26" s="4">
        <f t="shared" si="6"/>
        <v>2.11720365204766E-3</v>
      </c>
      <c r="I26">
        <f t="shared" si="7"/>
        <v>4.0209101376217975E-5</v>
      </c>
      <c r="J26">
        <f t="shared" si="8"/>
        <v>472.2359642725832</v>
      </c>
      <c r="K26" s="7">
        <f t="shared" si="9"/>
        <v>100.47573707927303</v>
      </c>
      <c r="M26" s="9">
        <f t="shared" si="10"/>
        <v>99.522564950023636</v>
      </c>
      <c r="O26">
        <f t="shared" si="11"/>
        <v>2.1276595744680851E-3</v>
      </c>
      <c r="P26">
        <f t="shared" si="12"/>
        <v>2.0865737557945087E-4</v>
      </c>
      <c r="Q26">
        <f t="shared" si="13"/>
        <v>-1.9932380908173328E-5</v>
      </c>
      <c r="R26">
        <f t="shared" si="14"/>
        <v>-2.0496834212275646E-4</v>
      </c>
      <c r="S26" s="4">
        <f t="shared" si="15"/>
        <v>2.1077271935599118E-3</v>
      </c>
      <c r="T26">
        <f t="shared" si="16"/>
        <v>3.6890334566944171E-6</v>
      </c>
      <c r="U26">
        <f t="shared" si="17"/>
        <v>474.44397519033208</v>
      </c>
      <c r="V26" s="7">
        <f t="shared" si="18"/>
        <v>100.94552663624086</v>
      </c>
      <c r="X26" s="2">
        <f t="shared" si="20"/>
        <v>0.59397947983181976</v>
      </c>
    </row>
    <row r="27" spans="1:24">
      <c r="A27" s="2">
        <f t="shared" si="19"/>
        <v>0.62367845382341081</v>
      </c>
      <c r="B27">
        <f t="shared" si="0"/>
        <v>3.9186872974677369E-6</v>
      </c>
      <c r="C27">
        <f t="shared" si="1"/>
        <v>1.9593436487338685E-5</v>
      </c>
      <c r="D27">
        <f t="shared" si="2"/>
        <v>2.1276595744680851E-3</v>
      </c>
      <c r="E27">
        <f t="shared" si="3"/>
        <v>1.9949680787108477E-4</v>
      </c>
      <c r="F27">
        <f t="shared" si="4"/>
        <v>-1.1523121157940308E-5</v>
      </c>
      <c r="G27">
        <f t="shared" si="5"/>
        <v>-1.7680113258774705E-4</v>
      </c>
      <c r="H27" s="4">
        <f t="shared" si="6"/>
        <v>2.1161364533101449E-3</v>
      </c>
      <c r="I27">
        <f t="shared" si="7"/>
        <v>4.2289111770676415E-5</v>
      </c>
      <c r="J27">
        <f t="shared" si="8"/>
        <v>472.46498486565338</v>
      </c>
      <c r="K27" s="7">
        <f t="shared" si="9"/>
        <v>100.52446486503264</v>
      </c>
      <c r="M27" s="9">
        <f t="shared" si="10"/>
        <v>99.474013315571483</v>
      </c>
      <c r="O27">
        <f t="shared" si="11"/>
        <v>2.1276595744680851E-3</v>
      </c>
      <c r="P27">
        <f t="shared" si="12"/>
        <v>2.1909024435842346E-4</v>
      </c>
      <c r="Q27">
        <f t="shared" si="13"/>
        <v>-2.1954368434721625E-5</v>
      </c>
      <c r="R27">
        <f t="shared" si="14"/>
        <v>-2.1501029721426802E-4</v>
      </c>
      <c r="S27" s="4">
        <f t="shared" si="15"/>
        <v>2.1057052060333634E-3</v>
      </c>
      <c r="T27">
        <f t="shared" si="16"/>
        <v>4.0799471441554361E-6</v>
      </c>
      <c r="U27">
        <f t="shared" si="17"/>
        <v>474.89939240072982</v>
      </c>
      <c r="V27" s="7">
        <f t="shared" si="18"/>
        <v>101.0424239150489</v>
      </c>
      <c r="X27" s="2">
        <f t="shared" si="20"/>
        <v>0.62367845382341081</v>
      </c>
    </row>
    <row r="28" spans="1:24">
      <c r="A28" s="2">
        <f t="shared" si="19"/>
        <v>0.65486237651458135</v>
      </c>
      <c r="B28">
        <f t="shared" si="0"/>
        <v>4.1146216623411234E-6</v>
      </c>
      <c r="C28">
        <f t="shared" si="1"/>
        <v>2.0573108311705617E-5</v>
      </c>
      <c r="D28">
        <f t="shared" si="2"/>
        <v>2.1276595744680851E-3</v>
      </c>
      <c r="E28">
        <f t="shared" si="3"/>
        <v>2.0947164826463899E-4</v>
      </c>
      <c r="F28">
        <f t="shared" si="4"/>
        <v>-1.2698735363308177E-5</v>
      </c>
      <c r="G28">
        <f t="shared" si="5"/>
        <v>-1.8556073677906775E-4</v>
      </c>
      <c r="H28" s="4">
        <f t="shared" si="6"/>
        <v>2.1149608391047769E-3</v>
      </c>
      <c r="I28">
        <f t="shared" si="7"/>
        <v>4.4484019797276872E-5</v>
      </c>
      <c r="J28">
        <f t="shared" si="8"/>
        <v>472.71744273044152</v>
      </c>
      <c r="K28" s="7">
        <f t="shared" si="9"/>
        <v>100.57817930434926</v>
      </c>
      <c r="M28" s="9">
        <f t="shared" si="10"/>
        <v>99.420567406854104</v>
      </c>
      <c r="O28">
        <f t="shared" si="11"/>
        <v>2.1276595744680851E-3</v>
      </c>
      <c r="P28">
        <f t="shared" si="12"/>
        <v>2.3004475657634462E-4</v>
      </c>
      <c r="Q28">
        <f t="shared" si="13"/>
        <v>-2.4179118113918796E-5</v>
      </c>
      <c r="R28">
        <f t="shared" si="14"/>
        <v>-2.2552228804379224E-4</v>
      </c>
      <c r="S28" s="4">
        <f t="shared" si="15"/>
        <v>2.1034804563541663E-3</v>
      </c>
      <c r="T28">
        <f t="shared" si="16"/>
        <v>4.5224685325523774E-6</v>
      </c>
      <c r="U28">
        <f t="shared" si="17"/>
        <v>475.40146415527693</v>
      </c>
      <c r="V28" s="7">
        <f t="shared" si="18"/>
        <v>101.14924769261211</v>
      </c>
      <c r="X28" s="2">
        <f t="shared" si="20"/>
        <v>0.65486237651458135</v>
      </c>
    </row>
    <row r="29" spans="1:24">
      <c r="A29" s="2">
        <f t="shared" si="19"/>
        <v>0.68760549534031046</v>
      </c>
      <c r="B29">
        <f t="shared" si="0"/>
        <v>4.3203527454581806E-6</v>
      </c>
      <c r="C29">
        <f t="shared" si="1"/>
        <v>2.1601763727290904E-5</v>
      </c>
      <c r="D29">
        <f t="shared" si="2"/>
        <v>2.1276595744680851E-3</v>
      </c>
      <c r="E29">
        <f t="shared" si="3"/>
        <v>2.1994523067787099E-4</v>
      </c>
      <c r="F29">
        <f t="shared" si="4"/>
        <v>-1.3993669603961527E-5</v>
      </c>
      <c r="G29">
        <f t="shared" si="5"/>
        <v>-1.9474572468484498E-4</v>
      </c>
      <c r="H29" s="4">
        <f t="shared" si="6"/>
        <v>2.1136659048641235E-3</v>
      </c>
      <c r="I29">
        <f t="shared" si="7"/>
        <v>4.6801269720316924E-5</v>
      </c>
      <c r="J29">
        <f t="shared" si="8"/>
        <v>472.99573158639765</v>
      </c>
      <c r="K29" s="7">
        <f t="shared" si="9"/>
        <v>100.63738969923355</v>
      </c>
      <c r="M29" s="9">
        <f t="shared" si="10"/>
        <v>99.361743020911703</v>
      </c>
      <c r="O29">
        <f t="shared" si="11"/>
        <v>2.1276595744680851E-3</v>
      </c>
      <c r="P29">
        <f t="shared" si="12"/>
        <v>2.415469944051619E-4</v>
      </c>
      <c r="Q29">
        <f t="shared" si="13"/>
        <v>-2.6626462444569568E-5</v>
      </c>
      <c r="R29">
        <f t="shared" si="14"/>
        <v>-2.3652289371663639E-4</v>
      </c>
      <c r="S29" s="4">
        <f t="shared" si="15"/>
        <v>2.1010331120235154E-3</v>
      </c>
      <c r="T29">
        <f t="shared" si="16"/>
        <v>5.0241006885255084E-6</v>
      </c>
      <c r="U29">
        <f t="shared" si="17"/>
        <v>475.95496484341061</v>
      </c>
      <c r="V29" s="7">
        <f t="shared" si="18"/>
        <v>101.26701379647035</v>
      </c>
      <c r="X29" s="2">
        <f t="shared" si="20"/>
        <v>0.68760549534031046</v>
      </c>
    </row>
    <row r="30" spans="1:24">
      <c r="A30" s="2">
        <f t="shared" si="19"/>
        <v>0.72198577010732601</v>
      </c>
      <c r="B30">
        <f t="shared" si="0"/>
        <v>4.5363703827310892E-6</v>
      </c>
      <c r="C30">
        <f t="shared" si="1"/>
        <v>2.2681851913655446E-5</v>
      </c>
      <c r="D30">
        <f t="shared" si="2"/>
        <v>2.1276595744680851E-3</v>
      </c>
      <c r="E30">
        <f t="shared" si="3"/>
        <v>2.3094249221176452E-4</v>
      </c>
      <c r="F30">
        <f t="shared" si="4"/>
        <v>-1.5419901856569319E-5</v>
      </c>
      <c r="G30">
        <f t="shared" si="5"/>
        <v>-2.0437540324707545E-4</v>
      </c>
      <c r="H30" s="4">
        <f t="shared" si="6"/>
        <v>2.1122396726115157E-3</v>
      </c>
      <c r="I30">
        <f t="shared" si="7"/>
        <v>4.9248940878344528E-5</v>
      </c>
      <c r="J30">
        <f t="shared" si="8"/>
        <v>473.3024884657288</v>
      </c>
      <c r="K30" s="7">
        <f t="shared" si="9"/>
        <v>100.70265712036783</v>
      </c>
      <c r="M30" s="9">
        <f t="shared" si="10"/>
        <v>99.297009996637954</v>
      </c>
      <c r="O30">
        <f t="shared" si="11"/>
        <v>2.1276595744680851E-3</v>
      </c>
      <c r="P30">
        <f t="shared" si="12"/>
        <v>2.5362434412541998E-4</v>
      </c>
      <c r="Q30">
        <f t="shared" si="13"/>
        <v>-2.9318067685210965E-5</v>
      </c>
      <c r="R30">
        <f t="shared" si="14"/>
        <v>-2.4803088179206205E-4</v>
      </c>
      <c r="S30" s="4">
        <f t="shared" si="15"/>
        <v>2.098341506782874E-3</v>
      </c>
      <c r="T30">
        <f t="shared" si="16"/>
        <v>5.5934623333579302E-6</v>
      </c>
      <c r="U30">
        <f t="shared" si="17"/>
        <v>476.56515582342018</v>
      </c>
      <c r="V30" s="7">
        <f t="shared" si="18"/>
        <v>101.39684166455748</v>
      </c>
      <c r="X30" s="2">
        <f t="shared" si="20"/>
        <v>0.72198577010732601</v>
      </c>
    </row>
    <row r="31" spans="1:24">
      <c r="A31" s="2">
        <f t="shared" si="19"/>
        <v>0.75808505861269238</v>
      </c>
      <c r="B31">
        <f t="shared" si="0"/>
        <v>4.7631889018676445E-6</v>
      </c>
      <c r="C31">
        <f t="shared" si="1"/>
        <v>2.3815944509338222E-5</v>
      </c>
      <c r="D31">
        <f t="shared" si="2"/>
        <v>2.1276595744680851E-3</v>
      </c>
      <c r="E31">
        <f t="shared" si="3"/>
        <v>2.424896168223528E-4</v>
      </c>
      <c r="F31">
        <f t="shared" si="4"/>
        <v>-1.699058415778054E-5</v>
      </c>
      <c r="G31">
        <f t="shared" si="5"/>
        <v>-2.1446974182482993E-4</v>
      </c>
      <c r="H31" s="4">
        <f t="shared" si="6"/>
        <v>2.1106689903103047E-3</v>
      </c>
      <c r="I31">
        <f t="shared" si="7"/>
        <v>5.1835819506861102E-5</v>
      </c>
      <c r="J31">
        <f t="shared" si="8"/>
        <v>473.64061814726415</v>
      </c>
      <c r="K31" s="7">
        <f t="shared" si="9"/>
        <v>100.77459960580089</v>
      </c>
      <c r="M31" s="9">
        <f t="shared" si="10"/>
        <v>99.22578826557384</v>
      </c>
      <c r="O31">
        <f t="shared" si="11"/>
        <v>2.1276595744680851E-3</v>
      </c>
      <c r="P31">
        <f t="shared" si="12"/>
        <v>2.6630556133169103E-4</v>
      </c>
      <c r="Q31">
        <f t="shared" si="13"/>
        <v>-3.2277580835209868E-5</v>
      </c>
      <c r="R31">
        <f t="shared" si="14"/>
        <v>-2.6006511046299219E-4</v>
      </c>
      <c r="S31" s="4">
        <f t="shared" si="15"/>
        <v>2.0953819936328751E-3</v>
      </c>
      <c r="T31">
        <f t="shared" si="16"/>
        <v>6.2404508686988427E-6</v>
      </c>
      <c r="U31">
        <f t="shared" si="17"/>
        <v>477.23783455854311</v>
      </c>
      <c r="V31" s="7">
        <f t="shared" si="18"/>
        <v>101.53996479969003</v>
      </c>
      <c r="X31" s="2">
        <f t="shared" si="20"/>
        <v>0.75808505861269238</v>
      </c>
    </row>
    <row r="32" spans="1:24">
      <c r="A32" s="2">
        <f t="shared" si="19"/>
        <v>0.79598931154332708</v>
      </c>
      <c r="B32">
        <f t="shared" si="0"/>
        <v>5.0013483469610272E-6</v>
      </c>
      <c r="C32">
        <f t="shared" si="1"/>
        <v>2.5006741734805135E-5</v>
      </c>
      <c r="D32">
        <f t="shared" si="2"/>
        <v>2.1276595744680851E-3</v>
      </c>
      <c r="E32">
        <f t="shared" si="3"/>
        <v>2.5461409766347048E-4</v>
      </c>
      <c r="F32">
        <f t="shared" si="4"/>
        <v>-1.8720151610298389E-5</v>
      </c>
      <c r="G32">
        <f t="shared" si="5"/>
        <v>-2.2504935929994774E-4</v>
      </c>
      <c r="H32" s="4">
        <f t="shared" si="6"/>
        <v>2.1089394228577868E-3</v>
      </c>
      <c r="I32">
        <f t="shared" si="7"/>
        <v>5.4571480098327877E-5</v>
      </c>
      <c r="J32">
        <f t="shared" si="8"/>
        <v>474.01331996326564</v>
      </c>
      <c r="K32" s="7">
        <f t="shared" si="9"/>
        <v>100.85389786452461</v>
      </c>
      <c r="M32" s="9">
        <f t="shared" si="10"/>
        <v>99.147443652135294</v>
      </c>
      <c r="O32">
        <f t="shared" si="11"/>
        <v>2.1276595744680851E-3</v>
      </c>
      <c r="P32">
        <f t="shared" si="12"/>
        <v>2.7962083939827561E-4</v>
      </c>
      <c r="Q32">
        <f t="shared" si="13"/>
        <v>-3.5530783481139456E-5</v>
      </c>
      <c r="R32">
        <f t="shared" si="14"/>
        <v>-2.7264441143587598E-4</v>
      </c>
      <c r="S32" s="4">
        <f t="shared" si="15"/>
        <v>2.0921287909869456E-3</v>
      </c>
      <c r="T32">
        <f t="shared" si="16"/>
        <v>6.9764279623996312E-6</v>
      </c>
      <c r="U32">
        <f t="shared" si="17"/>
        <v>477.97938853069707</v>
      </c>
      <c r="V32" s="7">
        <f t="shared" si="18"/>
        <v>101.69774224057383</v>
      </c>
      <c r="X32" s="2">
        <f t="shared" si="20"/>
        <v>0.79598931154332708</v>
      </c>
    </row>
    <row r="33" spans="1:24">
      <c r="A33" s="2">
        <f t="shared" si="19"/>
        <v>0.83578877712049349</v>
      </c>
      <c r="B33">
        <f t="shared" si="0"/>
        <v>5.2514157643090792E-6</v>
      </c>
      <c r="C33">
        <f t="shared" si="1"/>
        <v>2.6257078821545397E-5</v>
      </c>
      <c r="D33">
        <f t="shared" si="2"/>
        <v>2.1276595744680851E-3</v>
      </c>
      <c r="E33">
        <f t="shared" si="3"/>
        <v>2.6734480254664403E-4</v>
      </c>
      <c r="F33">
        <f t="shared" si="4"/>
        <v>-2.0624440197590467E-5</v>
      </c>
      <c r="G33">
        <f t="shared" si="5"/>
        <v>-2.3613550375381189E-4</v>
      </c>
      <c r="H33" s="4">
        <f t="shared" si="6"/>
        <v>2.1070351342704946E-3</v>
      </c>
      <c r="I33">
        <f t="shared" si="7"/>
        <v>5.7466377614377533E-5</v>
      </c>
      <c r="J33">
        <f t="shared" si="8"/>
        <v>474.42411718623424</v>
      </c>
      <c r="K33" s="7">
        <f t="shared" si="9"/>
        <v>100.941301528986</v>
      </c>
      <c r="M33" s="9">
        <f t="shared" si="10"/>
        <v>99.061283427613503</v>
      </c>
      <c r="O33">
        <f t="shared" si="11"/>
        <v>2.1276595744680851E-3</v>
      </c>
      <c r="P33">
        <f t="shared" si="12"/>
        <v>2.9360188136818942E-4</v>
      </c>
      <c r="Q33">
        <f t="shared" si="13"/>
        <v>-3.9105751649061107E-5</v>
      </c>
      <c r="R33">
        <f t="shared" si="14"/>
        <v>-2.8578745091563753E-4</v>
      </c>
      <c r="S33" s="4">
        <f t="shared" si="15"/>
        <v>2.0885538228190242E-3</v>
      </c>
      <c r="T33">
        <f t="shared" si="16"/>
        <v>7.8144304525518886E-6</v>
      </c>
      <c r="U33">
        <f t="shared" si="17"/>
        <v>478.7968543334697</v>
      </c>
      <c r="V33" s="7">
        <f t="shared" si="18"/>
        <v>101.87167113478078</v>
      </c>
      <c r="X33" s="2">
        <f t="shared" si="20"/>
        <v>0.83578877712049349</v>
      </c>
    </row>
    <row r="34" spans="1:24">
      <c r="A34" s="2">
        <f t="shared" si="19"/>
        <v>0.87757821597651819</v>
      </c>
      <c r="B34">
        <f t="shared" si="0"/>
        <v>5.5139865525245332E-6</v>
      </c>
      <c r="C34">
        <f t="shared" si="1"/>
        <v>2.7569932762622668E-5</v>
      </c>
      <c r="D34">
        <f t="shared" si="2"/>
        <v>2.1276595744680851E-3</v>
      </c>
      <c r="E34">
        <f t="shared" si="3"/>
        <v>2.8071204267397624E-4</v>
      </c>
      <c r="F34">
        <f t="shared" si="4"/>
        <v>-2.272081382659925E-5</v>
      </c>
      <c r="G34">
        <f t="shared" si="5"/>
        <v>-2.4775002339988016E-4</v>
      </c>
      <c r="H34" s="4">
        <f t="shared" si="6"/>
        <v>2.1049387606414858E-3</v>
      </c>
      <c r="I34">
        <f t="shared" si="7"/>
        <v>6.0531952036718727E-5</v>
      </c>
      <c r="J34">
        <f t="shared" si="8"/>
        <v>474.87688921345898</v>
      </c>
      <c r="K34" s="7">
        <f t="shared" si="9"/>
        <v>101.03763600286362</v>
      </c>
      <c r="M34" s="9">
        <f t="shared" si="10"/>
        <v>98.966551628173747</v>
      </c>
      <c r="O34">
        <f t="shared" si="11"/>
        <v>2.1276595744680851E-3</v>
      </c>
      <c r="P34">
        <f t="shared" si="12"/>
        <v>3.0828197543659888E-4</v>
      </c>
      <c r="Q34">
        <f t="shared" si="13"/>
        <v>-4.3033020443045666E-5</v>
      </c>
      <c r="R34">
        <f t="shared" si="14"/>
        <v>-2.9951256587241098E-4</v>
      </c>
      <c r="S34" s="4">
        <f t="shared" si="15"/>
        <v>2.0846265540250394E-3</v>
      </c>
      <c r="T34">
        <f t="shared" si="16"/>
        <v>8.7694095641878997E-6</v>
      </c>
      <c r="U34">
        <f t="shared" si="17"/>
        <v>479.69798235655605</v>
      </c>
      <c r="V34" s="7">
        <f t="shared" si="18"/>
        <v>102.0634005013949</v>
      </c>
      <c r="X34" s="2">
        <f t="shared" si="20"/>
        <v>0.87757821597651819</v>
      </c>
    </row>
    <row r="35" spans="1:24">
      <c r="A35" s="2">
        <f t="shared" si="19"/>
        <v>0.92145712677534419</v>
      </c>
      <c r="B35">
        <f t="shared" si="0"/>
        <v>5.7896858801507594E-6</v>
      </c>
      <c r="C35">
        <f t="shared" si="1"/>
        <v>2.8948429400753796E-5</v>
      </c>
      <c r="D35">
        <f t="shared" si="2"/>
        <v>2.1276595744680851E-3</v>
      </c>
      <c r="E35">
        <f t="shared" si="3"/>
        <v>2.9474764480767502E-4</v>
      </c>
      <c r="F35">
        <f t="shared" si="4"/>
        <v>-2.5028300965182563E-5</v>
      </c>
      <c r="G35">
        <f t="shared" si="5"/>
        <v>-2.5991532727515044E-4</v>
      </c>
      <c r="H35" s="4">
        <f t="shared" si="6"/>
        <v>2.1026312735029024E-3</v>
      </c>
      <c r="I35">
        <f t="shared" si="7"/>
        <v>6.3780746933278347E-5</v>
      </c>
      <c r="J35">
        <f t="shared" si="8"/>
        <v>475.37590677559911</v>
      </c>
      <c r="K35" s="7">
        <f t="shared" si="9"/>
        <v>101.14380995225514</v>
      </c>
      <c r="M35" s="9">
        <f t="shared" si="10"/>
        <v>98.862424154425767</v>
      </c>
      <c r="O35">
        <f t="shared" si="11"/>
        <v>2.1276595744680851E-3</v>
      </c>
      <c r="P35">
        <f t="shared" si="12"/>
        <v>3.2369607420842879E-4</v>
      </c>
      <c r="Q35">
        <f t="shared" si="13"/>
        <v>-4.7345751814210152E-5</v>
      </c>
      <c r="R35">
        <f t="shared" si="14"/>
        <v>-3.138375725483505E-4</v>
      </c>
      <c r="S35" s="4">
        <f t="shared" si="15"/>
        <v>2.080313822653875E-3</v>
      </c>
      <c r="T35">
        <f t="shared" si="16"/>
        <v>9.8585016600782915E-6</v>
      </c>
      <c r="U35">
        <f t="shared" si="17"/>
        <v>480.69130747464095</v>
      </c>
      <c r="V35" s="7">
        <f t="shared" si="18"/>
        <v>102.2747462712002</v>
      </c>
      <c r="X35" s="2">
        <f t="shared" si="20"/>
        <v>0.92145712677534419</v>
      </c>
    </row>
    <row r="36" spans="1:24">
      <c r="A36" s="2">
        <f t="shared" si="19"/>
        <v>0.96752998311411142</v>
      </c>
      <c r="B36">
        <f t="shared" si="0"/>
        <v>6.0791701741582984E-6</v>
      </c>
      <c r="C36">
        <f t="shared" si="1"/>
        <v>3.0395850870791491E-5</v>
      </c>
      <c r="D36">
        <f t="shared" si="2"/>
        <v>2.1276595744680851E-3</v>
      </c>
      <c r="E36">
        <f t="shared" si="3"/>
        <v>3.094850270480588E-4</v>
      </c>
      <c r="F36">
        <f t="shared" si="4"/>
        <v>-2.7567741165167297E-5</v>
      </c>
      <c r="G36">
        <f t="shared" si="5"/>
        <v>-2.726543339934175E-4</v>
      </c>
      <c r="H36" s="4">
        <f t="shared" si="6"/>
        <v>2.1000918333029177E-3</v>
      </c>
      <c r="I36">
        <f t="shared" si="7"/>
        <v>6.722654392543278E-5</v>
      </c>
      <c r="J36">
        <f t="shared" si="8"/>
        <v>475.92587040074005</v>
      </c>
      <c r="K36" s="7">
        <f t="shared" si="9"/>
        <v>101.26082348951915</v>
      </c>
      <c r="M36" s="9">
        <f t="shared" si="10"/>
        <v>98.748003679178424</v>
      </c>
      <c r="O36">
        <f t="shared" si="11"/>
        <v>2.1276595744680851E-3</v>
      </c>
      <c r="P36">
        <f t="shared" si="12"/>
        <v>3.3988087791885028E-4</v>
      </c>
      <c r="Q36">
        <f t="shared" si="13"/>
        <v>-5.2079903282370912E-5</v>
      </c>
      <c r="R36">
        <f t="shared" si="14"/>
        <v>-3.2877954396556852E-4</v>
      </c>
      <c r="S36" s="4">
        <f t="shared" si="15"/>
        <v>2.0755796711857144E-3</v>
      </c>
      <c r="T36">
        <f t="shared" si="16"/>
        <v>1.1101333953281764E-5</v>
      </c>
      <c r="U36">
        <f t="shared" si="17"/>
        <v>481.78622613985186</v>
      </c>
      <c r="V36" s="7">
        <f t="shared" si="18"/>
        <v>102.50770768933019</v>
      </c>
      <c r="X36" s="2">
        <f t="shared" si="20"/>
        <v>0.96752998311411142</v>
      </c>
    </row>
    <row r="37" spans="1:24">
      <c r="A37" s="2">
        <f t="shared" si="19"/>
        <v>1.0159064822698169</v>
      </c>
      <c r="B37">
        <f t="shared" si="0"/>
        <v>6.3831286828662127E-6</v>
      </c>
      <c r="C37">
        <f t="shared" si="1"/>
        <v>3.1915643414331066E-5</v>
      </c>
      <c r="D37">
        <f t="shared" si="2"/>
        <v>2.1276595744680851E-3</v>
      </c>
      <c r="E37">
        <f t="shared" si="3"/>
        <v>3.2495927840046175E-4</v>
      </c>
      <c r="F37">
        <f t="shared" si="4"/>
        <v>-3.0361941657514675E-5</v>
      </c>
      <c r="G37">
        <f t="shared" si="5"/>
        <v>-2.8599040664364732E-4</v>
      </c>
      <c r="H37" s="4">
        <f t="shared" si="6"/>
        <v>2.0972976328105706E-3</v>
      </c>
      <c r="I37">
        <f t="shared" si="7"/>
        <v>7.0884515171145497E-5</v>
      </c>
      <c r="J37">
        <f t="shared" si="8"/>
        <v>476.5319523653634</v>
      </c>
      <c r="K37" s="7">
        <f t="shared" si="9"/>
        <v>101.38977709901349</v>
      </c>
      <c r="M37" s="9">
        <f t="shared" si="10"/>
        <v>98.622314400986767</v>
      </c>
      <c r="O37">
        <f t="shared" si="11"/>
        <v>2.1276595744680851E-3</v>
      </c>
      <c r="P37">
        <f t="shared" si="12"/>
        <v>3.5687492181479276E-4</v>
      </c>
      <c r="Q37">
        <f t="shared" si="13"/>
        <v>-5.7274394813711178E-5</v>
      </c>
      <c r="R37">
        <f t="shared" si="14"/>
        <v>-3.4435455303506723E-4</v>
      </c>
      <c r="S37" s="4">
        <f t="shared" si="15"/>
        <v>2.0703851796543739E-3</v>
      </c>
      <c r="T37">
        <f t="shared" si="16"/>
        <v>1.2520368779725529E-5</v>
      </c>
      <c r="U37">
        <f t="shared" si="17"/>
        <v>482.99308024148473</v>
      </c>
      <c r="V37" s="7">
        <f t="shared" si="18"/>
        <v>102.76448515776271</v>
      </c>
      <c r="X37" s="2">
        <f t="shared" si="20"/>
        <v>1.0159064822698169</v>
      </c>
    </row>
    <row r="38" spans="1:24">
      <c r="A38" s="2">
        <f t="shared" si="19"/>
        <v>1.0667018063833078</v>
      </c>
      <c r="B38">
        <f t="shared" si="0"/>
        <v>6.7022851170095235E-6</v>
      </c>
      <c r="C38">
        <f t="shared" si="1"/>
        <v>3.3511425585047616E-5</v>
      </c>
      <c r="D38">
        <f t="shared" si="2"/>
        <v>2.1276595744680851E-3</v>
      </c>
      <c r="E38">
        <f t="shared" si="3"/>
        <v>3.4120724232048481E-4</v>
      </c>
      <c r="F38">
        <f t="shared" si="4"/>
        <v>-3.3435844066936199E-5</v>
      </c>
      <c r="G38">
        <f t="shared" si="5"/>
        <v>-2.9994727167823905E-4</v>
      </c>
      <c r="H38" s="4">
        <f t="shared" si="6"/>
        <v>2.0942237304011489E-3</v>
      </c>
      <c r="I38">
        <f t="shared" si="7"/>
        <v>7.4771396227293386E-5</v>
      </c>
      <c r="J38">
        <f t="shared" si="8"/>
        <v>477.19984235614277</v>
      </c>
      <c r="K38" s="7">
        <f t="shared" si="9"/>
        <v>101.5318813523708</v>
      </c>
      <c r="M38" s="9">
        <f t="shared" si="10"/>
        <v>98.484296694310828</v>
      </c>
      <c r="O38">
        <f t="shared" si="11"/>
        <v>2.1276595744680851E-3</v>
      </c>
      <c r="P38">
        <f t="shared" si="12"/>
        <v>3.7471866790553243E-4</v>
      </c>
      <c r="Q38">
        <f t="shared" si="13"/>
        <v>-6.2971270332721802E-5</v>
      </c>
      <c r="R38">
        <f t="shared" si="14"/>
        <v>-3.6057737776033153E-4</v>
      </c>
      <c r="S38" s="4">
        <f t="shared" si="15"/>
        <v>2.0646883041353634E-3</v>
      </c>
      <c r="T38">
        <f t="shared" si="16"/>
        <v>1.4141290145200901E-5</v>
      </c>
      <c r="U38">
        <f t="shared" si="17"/>
        <v>484.32324803015689</v>
      </c>
      <c r="V38" s="7">
        <f t="shared" si="18"/>
        <v>103.04749958088445</v>
      </c>
      <c r="X38" s="2">
        <f t="shared" si="20"/>
        <v>1.0667018063833078</v>
      </c>
    </row>
    <row r="39" spans="1:24">
      <c r="A39" s="2">
        <f t="shared" si="19"/>
        <v>1.1200368967024732</v>
      </c>
      <c r="B39">
        <f t="shared" si="0"/>
        <v>7.0373993728599998E-6</v>
      </c>
      <c r="C39">
        <f t="shared" si="1"/>
        <v>3.5186996864300001E-5</v>
      </c>
      <c r="D39">
        <f t="shared" si="2"/>
        <v>2.1276595744680851E-3</v>
      </c>
      <c r="E39">
        <f t="shared" si="3"/>
        <v>3.5826760443650904E-4</v>
      </c>
      <c r="F39">
        <f t="shared" si="4"/>
        <v>-3.6816701112136692E-5</v>
      </c>
      <c r="G39">
        <f t="shared" si="5"/>
        <v>-3.1454891937928733E-4</v>
      </c>
      <c r="H39" s="4">
        <f t="shared" si="6"/>
        <v>2.0908428733559486E-3</v>
      </c>
      <c r="I39">
        <f t="shared" si="7"/>
        <v>7.8905681921521737E-5</v>
      </c>
      <c r="J39">
        <f t="shared" si="8"/>
        <v>477.9357970481343</v>
      </c>
      <c r="K39" s="7">
        <f t="shared" si="9"/>
        <v>101.68846745704985</v>
      </c>
      <c r="M39" s="9">
        <f t="shared" si="10"/>
        <v>98.332801722804973</v>
      </c>
      <c r="O39">
        <f t="shared" si="11"/>
        <v>2.1276595744680851E-3</v>
      </c>
      <c r="P39">
        <f t="shared" si="12"/>
        <v>3.9345460130080906E-4</v>
      </c>
      <c r="Q39">
        <f t="shared" si="13"/>
        <v>-6.9215849506492976E-5</v>
      </c>
      <c r="R39">
        <f t="shared" si="14"/>
        <v>-3.7746116500181359E-4</v>
      </c>
      <c r="S39" s="4">
        <f t="shared" si="15"/>
        <v>2.0584437249615921E-3</v>
      </c>
      <c r="T39">
        <f t="shared" si="16"/>
        <v>1.5993436298995475E-5</v>
      </c>
      <c r="U39">
        <f t="shared" si="17"/>
        <v>485.78924229256563</v>
      </c>
      <c r="V39" s="7">
        <f t="shared" si="18"/>
        <v>103.35941325373736</v>
      </c>
      <c r="X39" s="2">
        <f t="shared" si="20"/>
        <v>1.1200368967024732</v>
      </c>
    </row>
    <row r="40" spans="1:24">
      <c r="A40" s="2">
        <f t="shared" si="19"/>
        <v>1.1760387415375968</v>
      </c>
      <c r="B40">
        <f t="shared" si="0"/>
        <v>7.3892693415029989E-6</v>
      </c>
      <c r="C40">
        <f t="shared" si="1"/>
        <v>3.6946346707514994E-5</v>
      </c>
      <c r="D40">
        <f t="shared" si="2"/>
        <v>2.1276595744680851E-3</v>
      </c>
      <c r="E40">
        <f t="shared" si="3"/>
        <v>3.7618098465833446E-4</v>
      </c>
      <c r="F40">
        <f t="shared" si="4"/>
        <v>-4.0534262926397222E-5</v>
      </c>
      <c r="G40">
        <f t="shared" si="5"/>
        <v>-3.2981948321820278E-4</v>
      </c>
      <c r="H40" s="4">
        <f t="shared" si="6"/>
        <v>2.0871253115416879E-3</v>
      </c>
      <c r="I40">
        <f t="shared" si="7"/>
        <v>8.3307848147646699E-5</v>
      </c>
      <c r="J40">
        <f t="shared" si="8"/>
        <v>478.74669377132778</v>
      </c>
      <c r="K40" s="7">
        <f t="shared" si="9"/>
        <v>101.86099867475059</v>
      </c>
      <c r="M40" s="9">
        <f t="shared" si="10"/>
        <v>98.16658610069652</v>
      </c>
      <c r="O40">
        <f t="shared" si="11"/>
        <v>2.1276595744680851E-3</v>
      </c>
      <c r="P40">
        <f t="shared" si="12"/>
        <v>4.1312733136584948E-4</v>
      </c>
      <c r="Q40">
        <f t="shared" si="13"/>
        <v>-7.6056864478012508E-5</v>
      </c>
      <c r="R40">
        <f t="shared" si="14"/>
        <v>-3.9501704934906054E-4</v>
      </c>
      <c r="S40" s="4">
        <f t="shared" si="15"/>
        <v>2.0516027099900728E-3</v>
      </c>
      <c r="T40">
        <f t="shared" si="16"/>
        <v>1.8110282016788938E-5</v>
      </c>
      <c r="U40">
        <f t="shared" si="17"/>
        <v>487.40481578915967</v>
      </c>
      <c r="V40" s="7">
        <f t="shared" si="18"/>
        <v>103.70315229556589</v>
      </c>
      <c r="X40" s="2">
        <f t="shared" si="20"/>
        <v>1.1760387415375968</v>
      </c>
    </row>
    <row r="41" spans="1:24">
      <c r="A41" s="2">
        <f t="shared" si="19"/>
        <v>1.2348406786144768</v>
      </c>
      <c r="B41">
        <f t="shared" si="0"/>
        <v>7.7587328085781512E-6</v>
      </c>
      <c r="C41">
        <f t="shared" si="1"/>
        <v>3.8793664042890756E-5</v>
      </c>
      <c r="D41">
        <f t="shared" si="2"/>
        <v>2.1276595744680851E-3</v>
      </c>
      <c r="E41">
        <f t="shared" si="3"/>
        <v>3.9499003389125131E-4</v>
      </c>
      <c r="F41">
        <f t="shared" si="4"/>
        <v>-4.4620972342028111E-5</v>
      </c>
      <c r="G41">
        <f t="shared" si="5"/>
        <v>-3.4578309513853931E-4</v>
      </c>
      <c r="H41" s="4">
        <f t="shared" si="6"/>
        <v>2.0830386021260571E-3</v>
      </c>
      <c r="I41">
        <f t="shared" si="7"/>
        <v>8.8000602795602738E-5</v>
      </c>
      <c r="J41">
        <f t="shared" si="8"/>
        <v>479.64008838254773</v>
      </c>
      <c r="K41" s="7">
        <f t="shared" si="9"/>
        <v>102.05108263458463</v>
      </c>
      <c r="M41" s="9">
        <f t="shared" si="10"/>
        <v>97.98430670861336</v>
      </c>
      <c r="O41">
        <f t="shared" si="11"/>
        <v>2.1276595744680851E-3</v>
      </c>
      <c r="P41">
        <f t="shared" si="12"/>
        <v>4.3378369793414204E-4</v>
      </c>
      <c r="Q41">
        <f t="shared" si="13"/>
        <v>-8.3546575140098242E-5</v>
      </c>
      <c r="R41">
        <f t="shared" si="14"/>
        <v>-4.1325372387094982E-4</v>
      </c>
      <c r="S41" s="4">
        <f t="shared" si="15"/>
        <v>2.044112999327987E-3</v>
      </c>
      <c r="T41">
        <f t="shared" si="16"/>
        <v>2.0529974063192226E-5</v>
      </c>
      <c r="U41">
        <f t="shared" si="17"/>
        <v>489.18507370466222</v>
      </c>
      <c r="V41" s="7">
        <f t="shared" si="18"/>
        <v>104.08193057546005</v>
      </c>
      <c r="X41" s="2">
        <f t="shared" si="20"/>
        <v>1.2348406786144768</v>
      </c>
    </row>
    <row r="42" spans="1:24">
      <c r="A42" s="2">
        <f t="shared" si="19"/>
        <v>1.2965827125452007</v>
      </c>
      <c r="B42">
        <f t="shared" si="0"/>
        <v>8.1466694490070591E-6</v>
      </c>
      <c r="C42">
        <f t="shared" si="1"/>
        <v>4.0733347245035295E-5</v>
      </c>
      <c r="D42">
        <f t="shared" si="2"/>
        <v>2.1276595744680851E-3</v>
      </c>
      <c r="E42">
        <f t="shared" si="3"/>
        <v>4.1473953558581389E-4</v>
      </c>
      <c r="F42">
        <f t="shared" si="4"/>
        <v>-4.9112168120780569E-5</v>
      </c>
      <c r="G42">
        <f t="shared" si="5"/>
        <v>-3.6246371349875963E-4</v>
      </c>
      <c r="H42" s="4">
        <f t="shared" si="6"/>
        <v>2.0785474063473044E-3</v>
      </c>
      <c r="I42">
        <f t="shared" si="7"/>
        <v>9.3009169332089546E-5</v>
      </c>
      <c r="J42">
        <f t="shared" si="8"/>
        <v>480.62427737508534</v>
      </c>
      <c r="K42" s="7">
        <f t="shared" si="9"/>
        <v>102.2604845478905</v>
      </c>
      <c r="M42" s="9">
        <f t="shared" si="10"/>
        <v>97.784515794743086</v>
      </c>
      <c r="O42">
        <f t="shared" si="11"/>
        <v>2.1276595744680851E-3</v>
      </c>
      <c r="P42">
        <f t="shared" si="12"/>
        <v>4.5547288283084917E-4</v>
      </c>
      <c r="Q42">
        <f t="shared" si="13"/>
        <v>-9.1740855336301135E-5</v>
      </c>
      <c r="R42">
        <f t="shared" si="14"/>
        <v>-4.3217695992305802E-4</v>
      </c>
      <c r="S42" s="4">
        <f t="shared" si="15"/>
        <v>2.0359187191317839E-3</v>
      </c>
      <c r="T42">
        <f t="shared" si="16"/>
        <v>2.3295922907791151E-5</v>
      </c>
      <c r="U42">
        <f t="shared" si="17"/>
        <v>491.14659247499497</v>
      </c>
      <c r="V42" s="7">
        <f t="shared" si="18"/>
        <v>104.49927499467978</v>
      </c>
      <c r="X42" s="2">
        <f t="shared" si="20"/>
        <v>1.2965827125452007</v>
      </c>
    </row>
    <row r="43" spans="1:24">
      <c r="A43" s="2">
        <f t="shared" si="19"/>
        <v>1.3614118481724609</v>
      </c>
      <c r="B43">
        <f t="shared" si="0"/>
        <v>8.5540029214574127E-6</v>
      </c>
      <c r="C43">
        <f t="shared" si="1"/>
        <v>4.2770014607287065E-5</v>
      </c>
      <c r="D43">
        <f t="shared" si="2"/>
        <v>2.1276595744680851E-3</v>
      </c>
      <c r="E43">
        <f t="shared" si="3"/>
        <v>4.3547651236510462E-4</v>
      </c>
      <c r="F43">
        <f t="shared" si="4"/>
        <v>-5.4046294668996449E-5</v>
      </c>
      <c r="G43">
        <f t="shared" si="5"/>
        <v>-3.7988492011836712E-4</v>
      </c>
      <c r="H43" s="4">
        <f t="shared" si="6"/>
        <v>2.0736132797990886E-3</v>
      </c>
      <c r="I43">
        <f t="shared" si="7"/>
        <v>9.8361606854024594E-5</v>
      </c>
      <c r="J43">
        <f t="shared" si="8"/>
        <v>481.70836413289049</v>
      </c>
      <c r="K43" s="7">
        <f t="shared" si="9"/>
        <v>102.49114130487031</v>
      </c>
      <c r="M43" s="9">
        <f t="shared" si="10"/>
        <v>97.565656519910917</v>
      </c>
      <c r="O43">
        <f t="shared" si="11"/>
        <v>2.1276595744680851E-3</v>
      </c>
      <c r="P43">
        <f t="shared" si="12"/>
        <v>4.7824652697239171E-4</v>
      </c>
      <c r="Q43">
        <f t="shared" si="13"/>
        <v>-1.0069924106091444E-4</v>
      </c>
      <c r="R43">
        <f t="shared" si="14"/>
        <v>-4.5178907383277889E-4</v>
      </c>
      <c r="S43" s="4">
        <f t="shared" si="15"/>
        <v>2.0269603334071708E-3</v>
      </c>
      <c r="T43">
        <f t="shared" si="16"/>
        <v>2.6457453139612822E-5</v>
      </c>
      <c r="U43">
        <f t="shared" si="17"/>
        <v>493.30754379457892</v>
      </c>
      <c r="V43" s="7">
        <f t="shared" si="18"/>
        <v>104.959051871187</v>
      </c>
      <c r="X43" s="2">
        <f t="shared" si="20"/>
        <v>1.3614118481724609</v>
      </c>
    </row>
    <row r="44" spans="1:24">
      <c r="A44" s="2">
        <f t="shared" si="19"/>
        <v>1.429482440581084</v>
      </c>
      <c r="B44">
        <f t="shared" si="0"/>
        <v>8.9817030675302834E-6</v>
      </c>
      <c r="C44">
        <f t="shared" si="1"/>
        <v>4.4908515337651415E-5</v>
      </c>
      <c r="D44">
        <f t="shared" si="2"/>
        <v>2.1276595744680851E-3</v>
      </c>
      <c r="E44">
        <f t="shared" si="3"/>
        <v>4.5725033798335986E-4</v>
      </c>
      <c r="F44">
        <f t="shared" si="4"/>
        <v>-5.9465116238571422E-5</v>
      </c>
      <c r="G44">
        <f t="shared" si="5"/>
        <v>-3.9806968258759357E-4</v>
      </c>
      <c r="H44" s="4">
        <f t="shared" si="6"/>
        <v>2.0681944582295136E-3</v>
      </c>
      <c r="I44">
        <f t="shared" si="7"/>
        <v>1.0408917073341766E-4</v>
      </c>
      <c r="J44">
        <f t="shared" si="8"/>
        <v>482.90232905432987</v>
      </c>
      <c r="K44" s="7">
        <f t="shared" si="9"/>
        <v>102.74517639453828</v>
      </c>
      <c r="M44" s="9">
        <f t="shared" si="10"/>
        <v>97.326059135971661</v>
      </c>
      <c r="O44">
        <f t="shared" si="11"/>
        <v>2.1276595744680851E-3</v>
      </c>
      <c r="P44">
        <f t="shared" si="12"/>
        <v>5.0215885332101124E-4</v>
      </c>
      <c r="Q44">
        <f t="shared" si="13"/>
        <v>-1.1048493032927176E-4</v>
      </c>
      <c r="R44">
        <f t="shared" si="14"/>
        <v>-4.7208833921168859E-4</v>
      </c>
      <c r="S44" s="4">
        <f t="shared" si="15"/>
        <v>2.0171746441388135E-3</v>
      </c>
      <c r="T44">
        <f t="shared" si="16"/>
        <v>3.0070514109322647E-5</v>
      </c>
      <c r="U44">
        <f t="shared" si="17"/>
        <v>495.68782180704693</v>
      </c>
      <c r="V44" s="7">
        <f t="shared" si="18"/>
        <v>105.46549400149935</v>
      </c>
      <c r="X44" s="2">
        <f t="shared" si="20"/>
        <v>1.429482440581084</v>
      </c>
    </row>
    <row r="45" spans="1:24">
      <c r="A45" s="2">
        <f t="shared" si="19"/>
        <v>1.5009565626101382</v>
      </c>
      <c r="B45">
        <f t="shared" si="0"/>
        <v>9.4307882209067958E-6</v>
      </c>
      <c r="C45">
        <f t="shared" si="1"/>
        <v>4.7153941104533977E-5</v>
      </c>
      <c r="D45">
        <f t="shared" si="2"/>
        <v>2.1276595744680851E-3</v>
      </c>
      <c r="E45">
        <f t="shared" si="3"/>
        <v>4.8011285488252776E-4</v>
      </c>
      <c r="F45">
        <f t="shared" si="4"/>
        <v>-6.541393296953952E-5</v>
      </c>
      <c r="G45">
        <f t="shared" si="5"/>
        <v>-4.1704007774146022E-4</v>
      </c>
      <c r="H45" s="4">
        <f t="shared" si="6"/>
        <v>2.0622456414985456E-3</v>
      </c>
      <c r="I45">
        <f t="shared" si="7"/>
        <v>1.102267182456015E-4</v>
      </c>
      <c r="J45">
        <f t="shared" si="8"/>
        <v>484.21710301152166</v>
      </c>
      <c r="K45" s="7">
        <f t="shared" si="9"/>
        <v>103.02491553436631</v>
      </c>
      <c r="M45" s="9">
        <f t="shared" si="10"/>
        <v>97.06393802054086</v>
      </c>
      <c r="O45">
        <f t="shared" si="11"/>
        <v>2.1276595744680851E-3</v>
      </c>
      <c r="P45">
        <f t="shared" si="12"/>
        <v>5.2726679598706172E-4</v>
      </c>
      <c r="Q45">
        <f t="shared" si="13"/>
        <v>-1.2116472293806245E-4</v>
      </c>
      <c r="R45">
        <f t="shared" si="14"/>
        <v>-4.9306834492013774E-4</v>
      </c>
      <c r="S45" s="4">
        <f t="shared" si="15"/>
        <v>2.0064948515300229E-3</v>
      </c>
      <c r="T45">
        <f t="shared" si="16"/>
        <v>3.4198451066923979E-5</v>
      </c>
      <c r="U45">
        <f t="shared" si="17"/>
        <v>498.30917034576981</v>
      </c>
      <c r="V45" s="7">
        <f t="shared" si="18"/>
        <v>106.02322773314252</v>
      </c>
      <c r="X45" s="2">
        <f t="shared" si="20"/>
        <v>1.5009565626101382</v>
      </c>
    </row>
    <row r="46" spans="1:24">
      <c r="A46" s="2">
        <f t="shared" si="19"/>
        <v>1.5760043907406451</v>
      </c>
      <c r="B46">
        <f t="shared" si="0"/>
        <v>9.9023276319521362E-6</v>
      </c>
      <c r="C46">
        <f t="shared" si="1"/>
        <v>4.9511638159760679E-5</v>
      </c>
      <c r="D46">
        <f t="shared" si="2"/>
        <v>2.1276595744680851E-3</v>
      </c>
      <c r="E46">
        <f t="shared" si="3"/>
        <v>5.041184976266542E-4</v>
      </c>
      <c r="F46">
        <f t="shared" si="4"/>
        <v>-7.1941795363890452E-5</v>
      </c>
      <c r="G46">
        <f t="shared" si="5"/>
        <v>-4.3681697198156216E-4</v>
      </c>
      <c r="H46" s="4">
        <f t="shared" si="6"/>
        <v>2.0557177791041947E-3</v>
      </c>
      <c r="I46">
        <f t="shared" si="7"/>
        <v>1.1681316380485277E-4</v>
      </c>
      <c r="J46">
        <f t="shared" si="8"/>
        <v>485.6646432466739</v>
      </c>
      <c r="K46" s="7">
        <f t="shared" si="9"/>
        <v>103.33290281844126</v>
      </c>
      <c r="M46" s="9">
        <f t="shared" si="10"/>
        <v>96.777389826998302</v>
      </c>
      <c r="O46">
        <f t="shared" si="11"/>
        <v>2.1276595744680851E-3</v>
      </c>
      <c r="P46">
        <f t="shared" si="12"/>
        <v>5.5363013578641482E-4</v>
      </c>
      <c r="Q46">
        <f t="shared" si="13"/>
        <v>-1.328088868874123E-4</v>
      </c>
      <c r="R46">
        <f t="shared" si="14"/>
        <v>-5.1471730039331118E-4</v>
      </c>
      <c r="S46" s="4">
        <f t="shared" si="15"/>
        <v>1.9948506875806728E-3</v>
      </c>
      <c r="T46">
        <f t="shared" si="16"/>
        <v>3.8912835393103648E-5</v>
      </c>
      <c r="U46">
        <f t="shared" si="17"/>
        <v>501.19530548773213</v>
      </c>
      <c r="V46" s="7">
        <f t="shared" si="18"/>
        <v>106.637299039943</v>
      </c>
      <c r="X46" s="2">
        <f t="shared" si="20"/>
        <v>1.5760043907406451</v>
      </c>
    </row>
    <row r="47" spans="1:24">
      <c r="A47" s="2">
        <f t="shared" si="19"/>
        <v>1.6548046102776774</v>
      </c>
      <c r="B47">
        <f t="shared" si="0"/>
        <v>1.0397444013549744E-5</v>
      </c>
      <c r="C47">
        <f t="shared" si="1"/>
        <v>5.1987220067748721E-5</v>
      </c>
      <c r="D47">
        <f t="shared" si="2"/>
        <v>2.1276595744680851E-3</v>
      </c>
      <c r="E47">
        <f t="shared" si="3"/>
        <v>5.2932442250798689E-4</v>
      </c>
      <c r="F47">
        <f t="shared" si="4"/>
        <v>-7.9101712880214794E-5</v>
      </c>
      <c r="G47">
        <f t="shared" si="5"/>
        <v>-4.574196539765194E-4</v>
      </c>
      <c r="H47" s="4">
        <f t="shared" si="6"/>
        <v>2.0485578615878704E-3</v>
      </c>
      <c r="I47">
        <f t="shared" si="7"/>
        <v>1.2389198859921621E-4</v>
      </c>
      <c r="J47">
        <f t="shared" si="8"/>
        <v>487.25801029800618</v>
      </c>
      <c r="K47" s="7">
        <f t="shared" si="9"/>
        <v>103.67191708468216</v>
      </c>
      <c r="M47" s="9">
        <f t="shared" si="10"/>
        <v>96.464393045997596</v>
      </c>
      <c r="O47">
        <f t="shared" si="11"/>
        <v>2.1276595744680851E-3</v>
      </c>
      <c r="P47">
        <f t="shared" si="12"/>
        <v>5.8131164257573561E-4</v>
      </c>
      <c r="Q47">
        <f t="shared" si="13"/>
        <v>-1.4549093686760654E-4</v>
      </c>
      <c r="R47">
        <f t="shared" si="14"/>
        <v>-5.3701729219279414E-4</v>
      </c>
      <c r="S47" s="4">
        <f t="shared" si="15"/>
        <v>1.9821686376004788E-3</v>
      </c>
      <c r="T47">
        <f t="shared" si="16"/>
        <v>4.4294350382941472E-5</v>
      </c>
      <c r="U47">
        <f t="shared" si="17"/>
        <v>504.37202643491645</v>
      </c>
      <c r="V47" s="7">
        <f t="shared" si="18"/>
        <v>107.31319711381202</v>
      </c>
      <c r="X47" s="2">
        <f t="shared" si="20"/>
        <v>1.6548046102776774</v>
      </c>
    </row>
    <row r="48" spans="1:24">
      <c r="A48" s="2">
        <f t="shared" si="19"/>
        <v>1.7375448407915615</v>
      </c>
      <c r="B48">
        <f t="shared" si="0"/>
        <v>1.0917316214227233E-5</v>
      </c>
      <c r="C48">
        <f t="shared" si="1"/>
        <v>5.4586581071136163E-5</v>
      </c>
      <c r="D48">
        <f t="shared" si="2"/>
        <v>2.1276595744680851E-3</v>
      </c>
      <c r="E48">
        <f t="shared" si="3"/>
        <v>5.557906436333864E-4</v>
      </c>
      <c r="F48">
        <f t="shared" si="4"/>
        <v>-8.6950851293490371E-5</v>
      </c>
      <c r="G48">
        <f t="shared" si="5"/>
        <v>-4.7886541521379957E-4</v>
      </c>
      <c r="H48" s="4">
        <f t="shared" si="6"/>
        <v>2.0407087231745949E-3</v>
      </c>
      <c r="I48">
        <f t="shared" si="7"/>
        <v>1.3151180949072305E-4</v>
      </c>
      <c r="J48">
        <f t="shared" si="8"/>
        <v>489.01144384211119</v>
      </c>
      <c r="K48" s="7">
        <f t="shared" si="9"/>
        <v>104.04498805151302</v>
      </c>
      <c r="M48" s="9">
        <f t="shared" si="10"/>
        <v>96.122809312092699</v>
      </c>
      <c r="O48">
        <f t="shared" si="11"/>
        <v>2.1276595744680851E-3</v>
      </c>
      <c r="P48">
        <f t="shared" si="12"/>
        <v>6.1037722470452251E-4</v>
      </c>
      <c r="Q48">
        <f t="shared" si="13"/>
        <v>-1.5928730902465399E-4</v>
      </c>
      <c r="R48">
        <f t="shared" si="14"/>
        <v>-5.5994349832929225E-4</v>
      </c>
      <c r="S48" s="4">
        <f t="shared" si="15"/>
        <v>1.968372265443431E-3</v>
      </c>
      <c r="T48">
        <f t="shared" si="16"/>
        <v>5.0433726375230265E-5</v>
      </c>
      <c r="U48">
        <f t="shared" si="17"/>
        <v>507.86730459302782</v>
      </c>
      <c r="V48" s="7">
        <f t="shared" si="18"/>
        <v>108.05687331766549</v>
      </c>
      <c r="X48" s="2">
        <f t="shared" si="20"/>
        <v>1.7375448407915615</v>
      </c>
    </row>
    <row r="49" spans="1:24">
      <c r="A49" s="2">
        <f t="shared" si="19"/>
        <v>1.8244220828311397</v>
      </c>
      <c r="B49">
        <f t="shared" si="0"/>
        <v>1.1463182024938594E-5</v>
      </c>
      <c r="C49">
        <f t="shared" si="1"/>
        <v>5.7315910124692972E-5</v>
      </c>
      <c r="D49">
        <f t="shared" si="2"/>
        <v>2.1276595744680851E-3</v>
      </c>
      <c r="E49">
        <f t="shared" si="3"/>
        <v>5.8358017581505565E-4</v>
      </c>
      <c r="F49">
        <f t="shared" si="4"/>
        <v>-9.5550712265071513E-5</v>
      </c>
      <c r="G49">
        <f t="shared" si="5"/>
        <v>-5.0116907394746868E-4</v>
      </c>
      <c r="H49" s="4">
        <f t="shared" si="6"/>
        <v>2.0321088622030138E-3</v>
      </c>
      <c r="I49">
        <f t="shared" si="7"/>
        <v>1.3972701199227997E-4</v>
      </c>
      <c r="J49">
        <f t="shared" si="8"/>
        <v>490.94043436549134</v>
      </c>
      <c r="K49" s="7">
        <f t="shared" si="9"/>
        <v>104.45541156712581</v>
      </c>
      <c r="M49" s="9">
        <f t="shared" si="10"/>
        <v>95.75038682472865</v>
      </c>
      <c r="O49">
        <f t="shared" si="11"/>
        <v>2.1276595744680851E-3</v>
      </c>
      <c r="P49">
        <f t="shared" si="12"/>
        <v>6.4089608593974866E-4</v>
      </c>
      <c r="Q49">
        <f t="shared" si="13"/>
        <v>-1.7427691534028456E-4</v>
      </c>
      <c r="R49">
        <f t="shared" si="14"/>
        <v>-5.8346337015445591E-4</v>
      </c>
      <c r="S49" s="4">
        <f t="shared" si="15"/>
        <v>1.9533826591278006E-3</v>
      </c>
      <c r="T49">
        <f t="shared" si="16"/>
        <v>5.7432715785292747E-5</v>
      </c>
      <c r="U49">
        <f t="shared" si="17"/>
        <v>511.71133633704403</v>
      </c>
      <c r="V49" s="7">
        <f t="shared" si="18"/>
        <v>108.87475241213703</v>
      </c>
      <c r="X49" s="2">
        <f t="shared" si="20"/>
        <v>1.8244220828311397</v>
      </c>
    </row>
    <row r="50" spans="1:24">
      <c r="A50" s="2">
        <f t="shared" si="19"/>
        <v>1.9156431869726969</v>
      </c>
      <c r="B50">
        <f t="shared" si="0"/>
        <v>1.2036341126185526E-5</v>
      </c>
      <c r="C50">
        <f t="shared" si="1"/>
        <v>6.0181705630927629E-5</v>
      </c>
      <c r="D50">
        <f t="shared" si="2"/>
        <v>2.1276595744680851E-3</v>
      </c>
      <c r="E50">
        <f t="shared" si="3"/>
        <v>6.1275918460580855E-4</v>
      </c>
      <c r="F50">
        <f t="shared" si="4"/>
        <v>-1.0496728721054057E-4</v>
      </c>
      <c r="G50">
        <f t="shared" si="5"/>
        <v>-5.2434243833186355E-4</v>
      </c>
      <c r="H50" s="4">
        <f t="shared" si="6"/>
        <v>2.0226922872575446E-3</v>
      </c>
      <c r="I50">
        <f t="shared" si="7"/>
        <v>1.4859845190487268E-4</v>
      </c>
      <c r="J50">
        <f t="shared" si="8"/>
        <v>493.06178623832295</v>
      </c>
      <c r="K50" s="7">
        <f t="shared" si="9"/>
        <v>104.90676302943042</v>
      </c>
      <c r="M50" s="9">
        <f t="shared" si="10"/>
        <v>95.344766284320031</v>
      </c>
      <c r="O50">
        <f t="shared" si="11"/>
        <v>2.1276595744680851E-3</v>
      </c>
      <c r="P50">
        <f t="shared" si="12"/>
        <v>6.7294089023673623E-4</v>
      </c>
      <c r="Q50">
        <f t="shared" si="13"/>
        <v>-1.9054056055421549E-4</v>
      </c>
      <c r="R50">
        <f t="shared" si="14"/>
        <v>-6.0753579546507204E-4</v>
      </c>
      <c r="S50" s="4">
        <f t="shared" si="15"/>
        <v>1.9371190139138696E-3</v>
      </c>
      <c r="T50">
        <f t="shared" si="16"/>
        <v>6.5405094771664191E-5</v>
      </c>
      <c r="U50">
        <f t="shared" si="17"/>
        <v>515.93653887107848</v>
      </c>
      <c r="V50" s="7">
        <f t="shared" si="18"/>
        <v>109.77373167469756</v>
      </c>
      <c r="X50" s="2">
        <f t="shared" si="20"/>
        <v>1.9156431869726969</v>
      </c>
    </row>
    <row r="51" spans="1:24">
      <c r="A51" s="2">
        <f t="shared" si="19"/>
        <v>2.0114253463213316</v>
      </c>
      <c r="B51">
        <f t="shared" si="0"/>
        <v>1.2638158182494802E-5</v>
      </c>
      <c r="C51">
        <f t="shared" si="1"/>
        <v>6.3190790912474019E-5</v>
      </c>
      <c r="D51">
        <f t="shared" si="2"/>
        <v>2.1276595744680851E-3</v>
      </c>
      <c r="E51">
        <f t="shared" si="3"/>
        <v>6.4339714383609904E-4</v>
      </c>
      <c r="F51">
        <f t="shared" si="4"/>
        <v>-1.1527117604011121E-4</v>
      </c>
      <c r="G51">
        <f t="shared" si="5"/>
        <v>-5.4839370500187415E-4</v>
      </c>
      <c r="H51" s="4">
        <f t="shared" si="6"/>
        <v>2.0123883984279741E-3</v>
      </c>
      <c r="I51">
        <f t="shared" si="7"/>
        <v>1.5819422974669894E-4</v>
      </c>
      <c r="J51">
        <f t="shared" si="8"/>
        <v>495.39366592658644</v>
      </c>
      <c r="K51" s="7">
        <f t="shared" si="9"/>
        <v>105.40290764395455</v>
      </c>
      <c r="M51" s="9">
        <f t="shared" si="10"/>
        <v>94.903489768392092</v>
      </c>
      <c r="O51">
        <f t="shared" si="11"/>
        <v>2.1276595744680851E-3</v>
      </c>
      <c r="P51">
        <f t="shared" si="12"/>
        <v>7.0658793474857298E-4</v>
      </c>
      <c r="Q51">
        <f t="shared" si="13"/>
        <v>-2.0816020481138103E-4</v>
      </c>
      <c r="R51">
        <f t="shared" si="14"/>
        <v>-6.3211026089050014E-4</v>
      </c>
      <c r="S51" s="4">
        <f t="shared" si="15"/>
        <v>1.9194993696567042E-3</v>
      </c>
      <c r="T51">
        <f t="shared" si="16"/>
        <v>7.4477673858072842E-5</v>
      </c>
      <c r="U51">
        <f t="shared" si="17"/>
        <v>520.57746017596878</v>
      </c>
      <c r="V51" s="7">
        <f t="shared" si="18"/>
        <v>110.76116173956783</v>
      </c>
      <c r="X51" s="2">
        <f t="shared" si="20"/>
        <v>2.0114253463213316</v>
      </c>
    </row>
    <row r="52" spans="1:24">
      <c r="A52" s="2">
        <f t="shared" si="19"/>
        <v>2.1119966136373982</v>
      </c>
      <c r="B52">
        <f t="shared" si="0"/>
        <v>1.3270066091619543E-5</v>
      </c>
      <c r="C52">
        <f t="shared" si="1"/>
        <v>6.6350330458097721E-5</v>
      </c>
      <c r="D52">
        <f t="shared" si="2"/>
        <v>2.1276595744680851E-3</v>
      </c>
      <c r="E52">
        <f t="shared" si="3"/>
        <v>6.7556700102790396E-4</v>
      </c>
      <c r="F52">
        <f t="shared" si="4"/>
        <v>-1.2653765968993514E-4</v>
      </c>
      <c r="G52">
        <f t="shared" si="5"/>
        <v>-5.7332679011647787E-4</v>
      </c>
      <c r="H52" s="4">
        <f t="shared" si="6"/>
        <v>2.0011219147781502E-3</v>
      </c>
      <c r="I52">
        <f t="shared" si="7"/>
        <v>1.6859054136952379E-4</v>
      </c>
      <c r="J52">
        <f t="shared" si="8"/>
        <v>497.95562656655733</v>
      </c>
      <c r="K52" s="7">
        <f t="shared" si="9"/>
        <v>105.948005652459</v>
      </c>
      <c r="M52" s="9">
        <f t="shared" si="10"/>
        <v>94.424012986032338</v>
      </c>
      <c r="O52">
        <f t="shared" si="11"/>
        <v>2.1276595744680851E-3</v>
      </c>
      <c r="P52">
        <f t="shared" si="12"/>
        <v>7.4191733148600166E-4</v>
      </c>
      <c r="Q52">
        <f t="shared" si="13"/>
        <v>-2.2721805635396745E-4</v>
      </c>
      <c r="R52">
        <f t="shared" si="14"/>
        <v>-6.5712603658679746E-4</v>
      </c>
      <c r="S52" s="4">
        <f t="shared" si="15"/>
        <v>1.9004415181141177E-3</v>
      </c>
      <c r="T52">
        <f t="shared" si="16"/>
        <v>8.47912948992042E-5</v>
      </c>
      <c r="U52">
        <f t="shared" si="17"/>
        <v>525.67056244885873</v>
      </c>
      <c r="V52" s="7">
        <f t="shared" si="18"/>
        <v>111.84480052103378</v>
      </c>
      <c r="X52" s="2">
        <f t="shared" si="20"/>
        <v>2.1119966136373982</v>
      </c>
    </row>
    <row r="53" spans="1:24">
      <c r="A53" s="2">
        <f t="shared" si="19"/>
        <v>2.2175964443192684</v>
      </c>
      <c r="B53">
        <f t="shared" si="0"/>
        <v>1.393356939620052E-5</v>
      </c>
      <c r="C53">
        <f t="shared" si="1"/>
        <v>6.9667846981002595E-5</v>
      </c>
      <c r="D53">
        <f t="shared" si="2"/>
        <v>2.1276595744680851E-3</v>
      </c>
      <c r="E53">
        <f t="shared" si="3"/>
        <v>7.0934535107929921E-4</v>
      </c>
      <c r="F53">
        <f t="shared" si="4"/>
        <v>-1.3884671358822367E-4</v>
      </c>
      <c r="G53">
        <f t="shared" si="5"/>
        <v>-5.9914059099137754E-4</v>
      </c>
      <c r="H53" s="4">
        <f t="shared" si="6"/>
        <v>1.9888128608798613E-3</v>
      </c>
      <c r="I53">
        <f t="shared" si="7"/>
        <v>1.7987260706892429E-4</v>
      </c>
      <c r="J53">
        <f t="shared" si="8"/>
        <v>500.76859669885926</v>
      </c>
      <c r="K53" s="7">
        <f t="shared" si="9"/>
        <v>106.5465099359275</v>
      </c>
      <c r="M53" s="9">
        <f t="shared" si="10"/>
        <v>93.903721346783016</v>
      </c>
      <c r="O53">
        <f t="shared" si="11"/>
        <v>2.1276595744680851E-3</v>
      </c>
      <c r="P53">
        <f t="shared" si="12"/>
        <v>7.7901319806030172E-4</v>
      </c>
      <c r="Q53">
        <f t="shared" si="13"/>
        <v>-2.4779548083752993E-4</v>
      </c>
      <c r="R53">
        <f t="shared" si="14"/>
        <v>-6.8251141161916888E-4</v>
      </c>
      <c r="S53" s="4">
        <f t="shared" si="15"/>
        <v>1.8798640936305553E-3</v>
      </c>
      <c r="T53">
        <f t="shared" si="16"/>
        <v>9.6501786441132841E-5</v>
      </c>
      <c r="U53">
        <f t="shared" si="17"/>
        <v>531.25382256815806</v>
      </c>
      <c r="V53" s="7">
        <f t="shared" si="18"/>
        <v>113.03272820599108</v>
      </c>
      <c r="X53" s="2">
        <f t="shared" si="20"/>
        <v>2.2175964443192684</v>
      </c>
    </row>
    <row r="54" spans="1:24">
      <c r="A54" s="2">
        <f t="shared" si="19"/>
        <v>2.3284762665352319</v>
      </c>
      <c r="B54">
        <f t="shared" si="0"/>
        <v>1.4630247866010547E-5</v>
      </c>
      <c r="C54">
        <f t="shared" si="1"/>
        <v>7.3151239330052743E-5</v>
      </c>
      <c r="D54">
        <f t="shared" si="2"/>
        <v>2.1276595744680851E-3</v>
      </c>
      <c r="E54">
        <f t="shared" si="3"/>
        <v>7.4481261863326416E-4</v>
      </c>
      <c r="F54">
        <f t="shared" si="4"/>
        <v>-1.5228294734996036E-4</v>
      </c>
      <c r="G54">
        <f t="shared" si="5"/>
        <v>-6.2582817798386651E-4</v>
      </c>
      <c r="H54" s="4">
        <f t="shared" si="6"/>
        <v>1.9753766271181248E-3</v>
      </c>
      <c r="I54">
        <f t="shared" si="7"/>
        <v>1.9213567997945042E-4</v>
      </c>
      <c r="J54">
        <f t="shared" si="8"/>
        <v>503.85481629788552</v>
      </c>
      <c r="K54" s="7">
        <f t="shared" si="9"/>
        <v>107.20315240380543</v>
      </c>
      <c r="M54" s="9">
        <f t="shared" si="10"/>
        <v>93.339950257627493</v>
      </c>
      <c r="O54">
        <f t="shared" si="11"/>
        <v>2.1276595744680851E-3</v>
      </c>
      <c r="P54">
        <f t="shared" si="12"/>
        <v>8.1796385796331693E-4</v>
      </c>
      <c r="Q54">
        <f t="shared" si="13"/>
        <v>-2.6997171747918249E-4</v>
      </c>
      <c r="R54">
        <f t="shared" si="14"/>
        <v>-7.0818301398121379E-4</v>
      </c>
      <c r="S54" s="4">
        <f t="shared" si="15"/>
        <v>1.8576878569889026E-3</v>
      </c>
      <c r="T54">
        <f t="shared" si="16"/>
        <v>1.0978084398210314E-4</v>
      </c>
      <c r="U54">
        <f t="shared" si="17"/>
        <v>537.3660715524386</v>
      </c>
      <c r="V54" s="7">
        <f t="shared" si="18"/>
        <v>114.33320671328481</v>
      </c>
      <c r="X54" s="2">
        <f t="shared" si="20"/>
        <v>2.3284762665352319</v>
      </c>
    </row>
    <row r="55" spans="1:24">
      <c r="A55" s="2">
        <f t="shared" si="19"/>
        <v>2.4449000798619935</v>
      </c>
      <c r="B55">
        <f t="shared" si="0"/>
        <v>1.5361760259311073E-5</v>
      </c>
      <c r="C55">
        <f t="shared" si="1"/>
        <v>7.6808801296555368E-5</v>
      </c>
      <c r="D55">
        <f t="shared" si="2"/>
        <v>2.1276595744680851E-3</v>
      </c>
      <c r="E55">
        <f t="shared" si="3"/>
        <v>7.8205324956492732E-4</v>
      </c>
      <c r="F55">
        <f t="shared" si="4"/>
        <v>-1.6693545413229375E-4</v>
      </c>
      <c r="G55">
        <f t="shared" si="5"/>
        <v>-6.533759183375322E-4</v>
      </c>
      <c r="H55" s="4">
        <f t="shared" si="6"/>
        <v>1.9607241203357913E-3</v>
      </c>
      <c r="I55">
        <f t="shared" si="7"/>
        <v>2.0548613252395053E-4</v>
      </c>
      <c r="J55">
        <f t="shared" si="8"/>
        <v>507.23769691316824</v>
      </c>
      <c r="K55" s="7">
        <f t="shared" si="9"/>
        <v>107.92291423684431</v>
      </c>
      <c r="M55" s="9">
        <f t="shared" si="10"/>
        <v>92.730010013561667</v>
      </c>
      <c r="O55">
        <f t="shared" si="11"/>
        <v>2.1276595744680851E-3</v>
      </c>
      <c r="P55">
        <f t="shared" si="12"/>
        <v>8.5886205086148262E-4</v>
      </c>
      <c r="Q55">
        <f t="shared" si="13"/>
        <v>-2.938223974772962E-4</v>
      </c>
      <c r="R55">
        <f t="shared" si="14"/>
        <v>-7.3404525468558838E-4</v>
      </c>
      <c r="S55" s="4">
        <f t="shared" si="15"/>
        <v>1.8338371769907888E-3</v>
      </c>
      <c r="T55">
        <f t="shared" si="16"/>
        <v>1.2481679617589423E-4</v>
      </c>
      <c r="U55">
        <f t="shared" si="17"/>
        <v>544.04596600106311</v>
      </c>
      <c r="V55" s="7">
        <f t="shared" si="18"/>
        <v>115.75446085129003</v>
      </c>
      <c r="X55" s="2">
        <f t="shared" si="20"/>
        <v>2.4449000798619935</v>
      </c>
    </row>
    <row r="56" spans="1:24">
      <c r="A56" s="2">
        <f t="shared" si="19"/>
        <v>2.5671450838550931</v>
      </c>
      <c r="B56">
        <f t="shared" si="0"/>
        <v>1.6129848272276627E-5</v>
      </c>
      <c r="C56">
        <f t="shared" si="1"/>
        <v>8.064924136138313E-5</v>
      </c>
      <c r="D56">
        <f t="shared" si="2"/>
        <v>2.1276595744680851E-3</v>
      </c>
      <c r="E56">
        <f t="shared" si="3"/>
        <v>8.2115591204317369E-4</v>
      </c>
      <c r="F56">
        <f t="shared" si="4"/>
        <v>-1.8289755130029847E-4</v>
      </c>
      <c r="G56">
        <f t="shared" si="5"/>
        <v>-6.8176253632574275E-4</v>
      </c>
      <c r="H56" s="4">
        <f t="shared" si="6"/>
        <v>1.9447620231677868E-3</v>
      </c>
      <c r="I56">
        <f t="shared" si="7"/>
        <v>2.2004261707881409E-4</v>
      </c>
      <c r="J56">
        <f t="shared" si="8"/>
        <v>510.9415742104834</v>
      </c>
      <c r="K56" s="7">
        <f t="shared" si="9"/>
        <v>108.71097323627306</v>
      </c>
      <c r="M56" s="9">
        <f t="shared" si="10"/>
        <v>92.071215568055365</v>
      </c>
      <c r="O56">
        <f t="shared" si="11"/>
        <v>2.1276595744680851E-3</v>
      </c>
      <c r="P56">
        <f t="shared" si="12"/>
        <v>9.0180515340455684E-4</v>
      </c>
      <c r="Q56">
        <f t="shared" si="13"/>
        <v>-3.1941786716774279E-4</v>
      </c>
      <c r="R56">
        <f t="shared" si="14"/>
        <v>-7.599899403739717E-4</v>
      </c>
      <c r="S56" s="4">
        <f t="shared" si="15"/>
        <v>1.8082417073003424E-3</v>
      </c>
      <c r="T56">
        <f t="shared" si="16"/>
        <v>1.4181521303058514E-4</v>
      </c>
      <c r="U56">
        <f t="shared" si="17"/>
        <v>551.33044616828681</v>
      </c>
      <c r="V56" s="7">
        <f t="shared" si="18"/>
        <v>117.30435024857167</v>
      </c>
      <c r="X56" s="2">
        <f t="shared" si="20"/>
        <v>2.5671450838550931</v>
      </c>
    </row>
    <row r="57" spans="1:24">
      <c r="A57" s="2">
        <f t="shared" si="19"/>
        <v>2.6955023380478478</v>
      </c>
      <c r="B57">
        <f t="shared" si="0"/>
        <v>1.693634068589046E-5</v>
      </c>
      <c r="C57">
        <f t="shared" si="1"/>
        <v>8.4681703429452298E-5</v>
      </c>
      <c r="D57">
        <f t="shared" si="2"/>
        <v>2.1276595744680851E-3</v>
      </c>
      <c r="E57">
        <f t="shared" si="3"/>
        <v>8.6221370764533243E-4</v>
      </c>
      <c r="F57">
        <f t="shared" si="4"/>
        <v>-2.0026639247216249E-4</v>
      </c>
      <c r="G57">
        <f t="shared" si="5"/>
        <v>-7.109581173251287E-4</v>
      </c>
      <c r="H57" s="4">
        <f t="shared" si="6"/>
        <v>1.9273931819959226E-3</v>
      </c>
      <c r="I57">
        <f t="shared" si="7"/>
        <v>2.3593729374965608E-4</v>
      </c>
      <c r="J57">
        <f t="shared" si="8"/>
        <v>514.991309758635</v>
      </c>
      <c r="K57" s="7">
        <f t="shared" si="9"/>
        <v>109.57261909758192</v>
      </c>
      <c r="M57" s="9">
        <f t="shared" si="10"/>
        <v>91.360921354623031</v>
      </c>
      <c r="O57">
        <f t="shared" si="11"/>
        <v>2.1276595744680851E-3</v>
      </c>
      <c r="P57">
        <f t="shared" si="12"/>
        <v>9.4689541107478479E-4</v>
      </c>
      <c r="Q57">
        <f t="shared" si="13"/>
        <v>-3.4682132731428839E-4</v>
      </c>
      <c r="R57">
        <f t="shared" si="14"/>
        <v>-7.8589610293596087E-4</v>
      </c>
      <c r="S57" s="4">
        <f t="shared" si="15"/>
        <v>1.7808382471537969E-3</v>
      </c>
      <c r="T57">
        <f t="shared" si="16"/>
        <v>1.6099930813882391E-4</v>
      </c>
      <c r="U57">
        <f t="shared" si="17"/>
        <v>559.25248577888942</v>
      </c>
      <c r="V57" s="7">
        <f t="shared" si="18"/>
        <v>118.98989059125306</v>
      </c>
      <c r="X57" s="2">
        <f t="shared" si="20"/>
        <v>2.6955023380478478</v>
      </c>
    </row>
    <row r="58" spans="1:24">
      <c r="A58" s="2">
        <f t="shared" si="19"/>
        <v>2.8302774549502403</v>
      </c>
      <c r="B58">
        <f t="shared" si="0"/>
        <v>1.7783157720184985E-5</v>
      </c>
      <c r="C58">
        <f t="shared" si="1"/>
        <v>8.8915788600924916E-5</v>
      </c>
      <c r="D58">
        <f t="shared" si="2"/>
        <v>2.1276595744680851E-3</v>
      </c>
      <c r="E58">
        <f t="shared" si="3"/>
        <v>9.0532439302759918E-4</v>
      </c>
      <c r="F58">
        <f t="shared" si="4"/>
        <v>-2.1914242979258073E-4</v>
      </c>
      <c r="G58">
        <f t="shared" si="5"/>
        <v>-7.4092306746372514E-4</v>
      </c>
      <c r="H58" s="4">
        <f t="shared" si="6"/>
        <v>1.9085171446755044E-3</v>
      </c>
      <c r="I58">
        <f t="shared" si="7"/>
        <v>2.533171141647989E-4</v>
      </c>
      <c r="J58">
        <f t="shared" si="8"/>
        <v>519.41168368602428</v>
      </c>
      <c r="K58" s="7">
        <f t="shared" si="9"/>
        <v>110.5131241885158</v>
      </c>
      <c r="M58" s="9">
        <f t="shared" si="10"/>
        <v>90.596561175972795</v>
      </c>
      <c r="O58">
        <f t="shared" si="11"/>
        <v>2.1276595744680851E-3</v>
      </c>
      <c r="P58">
        <f t="shared" si="12"/>
        <v>9.9424018162852404E-4</v>
      </c>
      <c r="Q58">
        <f t="shared" si="13"/>
        <v>-3.760868107609088E-4</v>
      </c>
      <c r="R58">
        <f t="shared" si="14"/>
        <v>-8.1163009709984447E-4</v>
      </c>
      <c r="S58" s="4">
        <f t="shared" si="15"/>
        <v>1.7515727637071763E-3</v>
      </c>
      <c r="T58">
        <f t="shared" si="16"/>
        <v>1.8261008452867956E-4</v>
      </c>
      <c r="U58">
        <f t="shared" si="17"/>
        <v>567.8378769048494</v>
      </c>
      <c r="V58" s="7">
        <f t="shared" si="18"/>
        <v>120.81656955422328</v>
      </c>
      <c r="X58" s="2">
        <f t="shared" si="20"/>
        <v>2.8302774549502403</v>
      </c>
    </row>
    <row r="59" spans="1:24">
      <c r="A59" s="2">
        <f t="shared" si="19"/>
        <v>2.9717913276977526</v>
      </c>
      <c r="B59">
        <f t="shared" si="0"/>
        <v>1.8672315606194235E-5</v>
      </c>
      <c r="C59">
        <f t="shared" si="1"/>
        <v>9.3361578030971181E-5</v>
      </c>
      <c r="D59">
        <f t="shared" si="2"/>
        <v>2.1276595744680851E-3</v>
      </c>
      <c r="E59">
        <f t="shared" si="3"/>
        <v>9.5059061267897913E-4</v>
      </c>
      <c r="F59">
        <f t="shared" si="4"/>
        <v>-2.396287046209649E-4</v>
      </c>
      <c r="G59">
        <f t="shared" si="5"/>
        <v>-7.7160704525828985E-4</v>
      </c>
      <c r="H59" s="4">
        <f t="shared" si="6"/>
        <v>1.8880308698471203E-3</v>
      </c>
      <c r="I59">
        <f t="shared" si="7"/>
        <v>2.7234514545166049E-4</v>
      </c>
      <c r="J59">
        <f t="shared" si="8"/>
        <v>524.22649981931499</v>
      </c>
      <c r="K59" s="7">
        <f t="shared" si="9"/>
        <v>111.53755315304575</v>
      </c>
      <c r="M59" s="9">
        <f t="shared" si="10"/>
        <v>89.775692980919501</v>
      </c>
      <c r="O59">
        <f t="shared" si="11"/>
        <v>2.1276595744680851E-3</v>
      </c>
      <c r="P59">
        <f t="shared" si="12"/>
        <v>1.0439521907099503E-3</v>
      </c>
      <c r="Q59">
        <f t="shared" si="13"/>
        <v>-4.0725703322245469E-4</v>
      </c>
      <c r="R59">
        <f t="shared" si="14"/>
        <v>-8.3704601719144871E-4</v>
      </c>
      <c r="S59" s="4">
        <f t="shared" si="15"/>
        <v>1.7204025412456306E-3</v>
      </c>
      <c r="T59">
        <f t="shared" si="16"/>
        <v>2.0690617351850162E-4</v>
      </c>
      <c r="U59">
        <f t="shared" si="17"/>
        <v>577.10072048791221</v>
      </c>
      <c r="V59" s="7">
        <f t="shared" si="18"/>
        <v>122.78738733785366</v>
      </c>
      <c r="X59" s="2">
        <f t="shared" si="20"/>
        <v>2.9717913276977526</v>
      </c>
    </row>
    <row r="60" spans="1:24">
      <c r="A60" s="2">
        <f t="shared" si="19"/>
        <v>3.1203808940826403</v>
      </c>
      <c r="B60">
        <f t="shared" si="0"/>
        <v>1.9605931386503946E-5</v>
      </c>
      <c r="C60">
        <f t="shared" si="1"/>
        <v>9.8029656932519728E-5</v>
      </c>
      <c r="D60">
        <f t="shared" si="2"/>
        <v>2.1276595744680851E-3</v>
      </c>
      <c r="E60">
        <f t="shared" si="3"/>
        <v>9.9812014331292806E-4</v>
      </c>
      <c r="F60">
        <f t="shared" si="4"/>
        <v>-2.6182994495473012E-4</v>
      </c>
      <c r="G60">
        <f t="shared" si="5"/>
        <v>-8.0294788717770178E-4</v>
      </c>
      <c r="H60" s="4">
        <f t="shared" si="6"/>
        <v>1.8658296295133549E-3</v>
      </c>
      <c r="I60">
        <f t="shared" si="7"/>
        <v>2.9320191306774607E-4</v>
      </c>
      <c r="J60">
        <f t="shared" si="8"/>
        <v>529.45729905369558</v>
      </c>
      <c r="K60" s="7">
        <f t="shared" si="9"/>
        <v>112.65048916036076</v>
      </c>
      <c r="M60" s="9">
        <f t="shared" si="10"/>
        <v>88.896048112337127</v>
      </c>
      <c r="O60">
        <f t="shared" si="11"/>
        <v>2.1276595744680851E-3</v>
      </c>
      <c r="P60">
        <f t="shared" si="12"/>
        <v>1.0961498002454479E-3</v>
      </c>
      <c r="Q60">
        <f t="shared" si="13"/>
        <v>-4.4036116586205674E-4</v>
      </c>
      <c r="R60">
        <f t="shared" si="14"/>
        <v>-8.6198648154767697E-4</v>
      </c>
      <c r="S60" s="4">
        <f t="shared" si="15"/>
        <v>1.6872984086060284E-3</v>
      </c>
      <c r="T60">
        <f t="shared" si="16"/>
        <v>2.3416331869777088E-4</v>
      </c>
      <c r="U60">
        <f t="shared" si="17"/>
        <v>587.03721595821844</v>
      </c>
      <c r="V60" s="7">
        <f t="shared" si="18"/>
        <v>124.90153531025925</v>
      </c>
      <c r="X60" s="2">
        <f t="shared" si="20"/>
        <v>3.1203808940826403</v>
      </c>
    </row>
    <row r="61" spans="1:24">
      <c r="A61" s="2">
        <f t="shared" si="19"/>
        <v>3.2763999387867724</v>
      </c>
      <c r="B61">
        <f t="shared" si="0"/>
        <v>2.0586227955829146E-5</v>
      </c>
      <c r="C61">
        <f t="shared" si="1"/>
        <v>1.0293113977914573E-4</v>
      </c>
      <c r="D61">
        <f t="shared" si="2"/>
        <v>2.1276595744680851E-3</v>
      </c>
      <c r="E61">
        <f t="shared" si="3"/>
        <v>1.0480261504785746E-3</v>
      </c>
      <c r="F61">
        <f t="shared" si="4"/>
        <v>-2.8585144911200371E-4</v>
      </c>
      <c r="G61">
        <f t="shared" si="5"/>
        <v>-8.3487055528442264E-4</v>
      </c>
      <c r="H61" s="4">
        <f t="shared" si="6"/>
        <v>1.8418081253560813E-3</v>
      </c>
      <c r="I61">
        <f t="shared" si="7"/>
        <v>3.1608673497329775E-4</v>
      </c>
      <c r="J61">
        <f t="shared" si="8"/>
        <v>535.12154411483993</v>
      </c>
      <c r="K61" s="7">
        <f t="shared" si="9"/>
        <v>113.85564768400849</v>
      </c>
      <c r="M61" s="9">
        <f t="shared" si="10"/>
        <v>87.955584336488101</v>
      </c>
      <c r="O61">
        <f t="shared" si="11"/>
        <v>2.1276595744680851E-3</v>
      </c>
      <c r="P61">
        <f t="shared" si="12"/>
        <v>1.1509572902577204E-3</v>
      </c>
      <c r="Q61">
        <f t="shared" si="13"/>
        <v>-4.754125928499391E-4</v>
      </c>
      <c r="R61">
        <f t="shared" si="14"/>
        <v>-8.8628382675053281E-4</v>
      </c>
      <c r="S61" s="4">
        <f t="shared" si="15"/>
        <v>1.6522469816181462E-3</v>
      </c>
      <c r="T61">
        <f t="shared" si="16"/>
        <v>2.6467346350718759E-4</v>
      </c>
      <c r="U61">
        <f t="shared" si="17"/>
        <v>597.61727882891455</v>
      </c>
      <c r="V61" s="7">
        <f t="shared" si="18"/>
        <v>127.15261251679033</v>
      </c>
      <c r="X61" s="2">
        <f t="shared" si="20"/>
        <v>3.2763999387867724</v>
      </c>
    </row>
    <row r="62" spans="1:24">
      <c r="A62" s="2">
        <f t="shared" si="19"/>
        <v>3.4402199357261112</v>
      </c>
      <c r="B62">
        <f t="shared" si="0"/>
        <v>2.1615539353620602E-5</v>
      </c>
      <c r="C62">
        <f t="shared" si="1"/>
        <v>1.0807769676810301E-4</v>
      </c>
      <c r="D62">
        <f t="shared" si="2"/>
        <v>2.1276595744680851E-3</v>
      </c>
      <c r="E62">
        <f t="shared" si="3"/>
        <v>1.1004274580025033E-3</v>
      </c>
      <c r="F62">
        <f t="shared" si="4"/>
        <v>-3.1179773777578051E-4</v>
      </c>
      <c r="G62">
        <f t="shared" si="5"/>
        <v>-8.6728614187859415E-4</v>
      </c>
      <c r="H62" s="4">
        <f t="shared" si="6"/>
        <v>1.8158618366923046E-3</v>
      </c>
      <c r="I62">
        <f t="shared" si="7"/>
        <v>3.4121901289201225E-4</v>
      </c>
      <c r="J62">
        <f t="shared" si="8"/>
        <v>541.23009937608163</v>
      </c>
      <c r="K62" s="7">
        <f t="shared" si="9"/>
        <v>115.15534029278332</v>
      </c>
      <c r="M62" s="9">
        <f t="shared" si="10"/>
        <v>86.952541664191443</v>
      </c>
      <c r="O62">
        <f t="shared" si="11"/>
        <v>2.1276595744680851E-3</v>
      </c>
      <c r="P62">
        <f t="shared" si="12"/>
        <v>1.2085051547706064E-3</v>
      </c>
      <c r="Q62">
        <f t="shared" si="13"/>
        <v>-5.1240673139699763E-4</v>
      </c>
      <c r="R62">
        <f t="shared" si="14"/>
        <v>-9.097617433689786E-4</v>
      </c>
      <c r="S62" s="4">
        <f t="shared" si="15"/>
        <v>1.6152528430710875E-3</v>
      </c>
      <c r="T62">
        <f t="shared" si="16"/>
        <v>2.9874341140162779E-4</v>
      </c>
      <c r="U62">
        <f t="shared" si="17"/>
        <v>608.7734989762231</v>
      </c>
      <c r="V62" s="7">
        <f t="shared" si="18"/>
        <v>129.52627637791983</v>
      </c>
      <c r="X62" s="2">
        <f t="shared" si="20"/>
        <v>3.4402199357261112</v>
      </c>
    </row>
    <row r="63" spans="1:24">
      <c r="A63" s="2">
        <f t="shared" si="19"/>
        <v>3.6122309325124169</v>
      </c>
      <c r="B63">
        <f t="shared" si="0"/>
        <v>2.2696316321301635E-5</v>
      </c>
      <c r="C63">
        <f t="shared" si="1"/>
        <v>1.1348158160650817E-4</v>
      </c>
      <c r="D63">
        <f t="shared" si="2"/>
        <v>2.1276595744680851E-3</v>
      </c>
      <c r="E63">
        <f t="shared" si="3"/>
        <v>1.1554488309026287E-3</v>
      </c>
      <c r="F63">
        <f t="shared" si="4"/>
        <v>-3.397709607690671E-4</v>
      </c>
      <c r="G63">
        <f t="shared" si="5"/>
        <v>-9.0009097316890102E-4</v>
      </c>
      <c r="H63" s="4">
        <f t="shared" si="6"/>
        <v>1.7878886136990181E-3</v>
      </c>
      <c r="I63">
        <f t="shared" si="7"/>
        <v>3.6883943934023578E-4</v>
      </c>
      <c r="J63">
        <f t="shared" si="8"/>
        <v>547.78378450136404</v>
      </c>
      <c r="K63" s="7">
        <f t="shared" si="9"/>
        <v>116.54974138326895</v>
      </c>
      <c r="M63" s="9">
        <f t="shared" si="10"/>
        <v>85.885499661601401</v>
      </c>
      <c r="O63">
        <f t="shared" si="11"/>
        <v>2.1276595744680851E-3</v>
      </c>
      <c r="P63">
        <f t="shared" si="12"/>
        <v>1.2689304125091368E-3</v>
      </c>
      <c r="Q63">
        <f t="shared" si="13"/>
        <v>-5.5131900462302981E-4</v>
      </c>
      <c r="R63">
        <f t="shared" si="14"/>
        <v>-9.3223736994065822E-4</v>
      </c>
      <c r="S63" s="4">
        <f t="shared" si="15"/>
        <v>1.5763405698450553E-3</v>
      </c>
      <c r="T63">
        <f t="shared" si="16"/>
        <v>3.3669304256847858E-4</v>
      </c>
      <c r="U63">
        <f t="shared" si="17"/>
        <v>620.38705155537593</v>
      </c>
      <c r="V63" s="7">
        <f t="shared" si="18"/>
        <v>131.99724501178213</v>
      </c>
      <c r="X63" s="2">
        <f t="shared" si="20"/>
        <v>3.6122309325124169</v>
      </c>
    </row>
    <row r="64" spans="1:24">
      <c r="A64" s="2">
        <f t="shared" si="19"/>
        <v>3.792842479138038</v>
      </c>
      <c r="B64">
        <f t="shared" si="0"/>
        <v>2.3831132137366715E-5</v>
      </c>
      <c r="C64">
        <f t="shared" si="1"/>
        <v>1.1915566068683358E-4</v>
      </c>
      <c r="D64">
        <f t="shared" si="2"/>
        <v>2.1276595744680851E-3</v>
      </c>
      <c r="E64">
        <f t="shared" si="3"/>
        <v>1.2132212724477599E-3</v>
      </c>
      <c r="F64">
        <f t="shared" si="4"/>
        <v>-3.6986905119288819E-4</v>
      </c>
      <c r="G64">
        <f t="shared" si="5"/>
        <v>-9.3316586107556341E-4</v>
      </c>
      <c r="H64" s="4">
        <f t="shared" si="6"/>
        <v>1.757790523275197E-3</v>
      </c>
      <c r="I64">
        <f t="shared" si="7"/>
        <v>3.9921107205902998E-4</v>
      </c>
      <c r="J64">
        <f t="shared" si="8"/>
        <v>554.76873541334828</v>
      </c>
      <c r="K64" s="7">
        <f t="shared" si="9"/>
        <v>118.03590115177623</v>
      </c>
      <c r="M64" s="9">
        <f t="shared" si="10"/>
        <v>84.75343464212429</v>
      </c>
      <c r="O64">
        <f t="shared" si="11"/>
        <v>2.1276595744680851E-3</v>
      </c>
      <c r="P64">
        <f t="shared" si="12"/>
        <v>1.3323769331345936E-3</v>
      </c>
      <c r="Q64">
        <f t="shared" si="13"/>
        <v>-5.9210306765700345E-4</v>
      </c>
      <c r="R64">
        <f t="shared" si="14"/>
        <v>-9.5352384251444597E-4</v>
      </c>
      <c r="S64" s="4">
        <f t="shared" si="15"/>
        <v>1.5355565068110818E-3</v>
      </c>
      <c r="T64">
        <f t="shared" si="16"/>
        <v>3.7885309062014763E-4</v>
      </c>
      <c r="U64">
        <f t="shared" si="17"/>
        <v>632.27049987052192</v>
      </c>
      <c r="V64" s="7">
        <f t="shared" si="18"/>
        <v>134.52563827032381</v>
      </c>
      <c r="X64" s="2">
        <f t="shared" si="20"/>
        <v>3.792842479138038</v>
      </c>
    </row>
    <row r="65" spans="1:24">
      <c r="A65" s="2">
        <f t="shared" si="19"/>
        <v>3.9824846030949401</v>
      </c>
      <c r="B65">
        <f t="shared" si="0"/>
        <v>2.5022688744235054E-5</v>
      </c>
      <c r="C65">
        <f t="shared" si="1"/>
        <v>1.2511344372117527E-4</v>
      </c>
      <c r="D65">
        <f t="shared" si="2"/>
        <v>2.1276595744680851E-3</v>
      </c>
      <c r="E65">
        <f t="shared" si="3"/>
        <v>1.2738823360701481E-3</v>
      </c>
      <c r="F65">
        <f t="shared" si="4"/>
        <v>-4.0218362807560245E-4</v>
      </c>
      <c r="G65">
        <f t="shared" si="5"/>
        <v>-9.6637555885881849E-4</v>
      </c>
      <c r="H65" s="4">
        <f t="shared" si="6"/>
        <v>1.7254759463924828E-3</v>
      </c>
      <c r="I65">
        <f t="shared" si="7"/>
        <v>4.3262022093250492E-4</v>
      </c>
      <c r="J65">
        <f t="shared" si="8"/>
        <v>562.1502720577721</v>
      </c>
      <c r="K65" s="7">
        <f t="shared" si="9"/>
        <v>119.60644086335576</v>
      </c>
      <c r="M65" s="9">
        <f t="shared" si="10"/>
        <v>83.555774855060676</v>
      </c>
      <c r="O65">
        <f t="shared" si="11"/>
        <v>2.1276595744680851E-3</v>
      </c>
      <c r="P65">
        <f t="shared" si="12"/>
        <v>1.3989957797913234E-3</v>
      </c>
      <c r="Q65">
        <f t="shared" si="13"/>
        <v>-6.3468939306408879E-4</v>
      </c>
      <c r="R65">
        <f t="shared" si="14"/>
        <v>-9.7343327367523504E-4</v>
      </c>
      <c r="S65" s="4">
        <f t="shared" si="15"/>
        <v>1.4929701814039964E-3</v>
      </c>
      <c r="T65">
        <f t="shared" si="16"/>
        <v>4.2556250611608837E-4</v>
      </c>
      <c r="U65">
        <f t="shared" si="17"/>
        <v>644.14815241054953</v>
      </c>
      <c r="V65" s="7">
        <f t="shared" si="18"/>
        <v>137.0527983852233</v>
      </c>
      <c r="X65" s="2">
        <f t="shared" si="20"/>
        <v>3.9824846030949401</v>
      </c>
    </row>
    <row r="66" spans="1:24">
      <c r="A66" s="2">
        <f t="shared" si="19"/>
        <v>4.1816088332496877</v>
      </c>
      <c r="B66">
        <f t="shared" si="0"/>
        <v>2.6273823181446812E-5</v>
      </c>
      <c r="C66">
        <f t="shared" si="1"/>
        <v>1.3136911590723406E-4</v>
      </c>
      <c r="D66">
        <f t="shared" si="2"/>
        <v>2.1276595744680851E-3</v>
      </c>
      <c r="E66">
        <f t="shared" si="3"/>
        <v>1.3375764528736559E-3</v>
      </c>
      <c r="F66">
        <f t="shared" si="4"/>
        <v>-4.3679765962173446E-4</v>
      </c>
      <c r="G66">
        <f t="shared" si="5"/>
        <v>-9.9956848174983202E-4</v>
      </c>
      <c r="H66" s="4">
        <f t="shared" si="6"/>
        <v>1.6908619148463507E-3</v>
      </c>
      <c r="I66">
        <f t="shared" si="7"/>
        <v>4.6937708703105791E-4</v>
      </c>
      <c r="J66">
        <f t="shared" si="8"/>
        <v>569.8649727556259</v>
      </c>
      <c r="K66" s="7">
        <f t="shared" si="9"/>
        <v>121.24786654375019</v>
      </c>
      <c r="M66" s="9">
        <f t="shared" si="10"/>
        <v>82.292451568066994</v>
      </c>
      <c r="O66">
        <f t="shared" si="11"/>
        <v>2.1276595744680851E-3</v>
      </c>
      <c r="P66">
        <f t="shared" si="12"/>
        <v>1.4689455687808899E-3</v>
      </c>
      <c r="Q66">
        <f t="shared" si="13"/>
        <v>-6.7898432157338672E-4</v>
      </c>
      <c r="R66">
        <f t="shared" si="14"/>
        <v>-9.917801085759187E-4</v>
      </c>
      <c r="S66" s="4">
        <f t="shared" si="15"/>
        <v>1.4486752528946984E-3</v>
      </c>
      <c r="T66">
        <f t="shared" si="16"/>
        <v>4.7716546020497123E-4</v>
      </c>
      <c r="U66">
        <f t="shared" si="17"/>
        <v>655.63595941402946</v>
      </c>
      <c r="V66" s="7">
        <f t="shared" si="18"/>
        <v>139.49701264128288</v>
      </c>
      <c r="X66" s="2">
        <f t="shared" si="20"/>
        <v>4.1816088332496877</v>
      </c>
    </row>
    <row r="67" spans="1:24">
      <c r="A67" s="2">
        <f t="shared" si="19"/>
        <v>4.3906892749121722</v>
      </c>
      <c r="B67">
        <f t="shared" si="0"/>
        <v>2.7587514340519152E-5</v>
      </c>
      <c r="C67">
        <f t="shared" si="1"/>
        <v>1.3793757170259575E-4</v>
      </c>
      <c r="D67">
        <f t="shared" si="2"/>
        <v>2.1276595744680851E-3</v>
      </c>
      <c r="E67">
        <f t="shared" si="3"/>
        <v>1.4044552755173385E-3</v>
      </c>
      <c r="F67">
        <f t="shared" si="4"/>
        <v>-4.7378291253586562E-4</v>
      </c>
      <c r="G67">
        <f t="shared" si="5"/>
        <v>-1.0325767573994837E-3</v>
      </c>
      <c r="H67" s="4">
        <f t="shared" si="6"/>
        <v>1.6538766619322194E-3</v>
      </c>
      <c r="I67">
        <f t="shared" si="7"/>
        <v>5.0981608982045051E-4</v>
      </c>
      <c r="J67">
        <f t="shared" si="8"/>
        <v>577.81073107414204</v>
      </c>
      <c r="K67" s="7">
        <f t="shared" si="9"/>
        <v>122.93845342003021</v>
      </c>
      <c r="M67" s="9">
        <f t="shared" si="10"/>
        <v>80.963943807771102</v>
      </c>
      <c r="O67">
        <f t="shared" si="11"/>
        <v>2.1276595744680851E-3</v>
      </c>
      <c r="P67">
        <f t="shared" si="12"/>
        <v>1.5423928472199343E-3</v>
      </c>
      <c r="Q67">
        <f t="shared" si="13"/>
        <v>-7.2486967688623896E-4</v>
      </c>
      <c r="R67">
        <f t="shared" si="14"/>
        <v>-1.0083847776515833E-3</v>
      </c>
      <c r="S67" s="4">
        <f t="shared" si="15"/>
        <v>1.4027898975818463E-3</v>
      </c>
      <c r="T67">
        <f t="shared" si="16"/>
        <v>5.3400806956835096E-4</v>
      </c>
      <c r="U67">
        <f t="shared" si="17"/>
        <v>666.22501480232438</v>
      </c>
      <c r="V67" s="7">
        <f t="shared" si="18"/>
        <v>141.75000314943074</v>
      </c>
      <c r="X67" s="2">
        <f t="shared" si="20"/>
        <v>4.3906892749121722</v>
      </c>
    </row>
    <row r="68" spans="1:24">
      <c r="A68" s="2">
        <f t="shared" si="19"/>
        <v>4.6102237386577807</v>
      </c>
      <c r="B68">
        <f t="shared" si="0"/>
        <v>2.8966890057545109E-5</v>
      </c>
      <c r="C68">
        <f t="shared" si="1"/>
        <v>1.4483445028772555E-4</v>
      </c>
      <c r="D68">
        <f t="shared" si="2"/>
        <v>2.1276595744680851E-3</v>
      </c>
      <c r="E68">
        <f t="shared" si="3"/>
        <v>1.4746780392932055E-3</v>
      </c>
      <c r="F68">
        <f t="shared" si="4"/>
        <v>-5.1319722855147252E-4</v>
      </c>
      <c r="G68">
        <f t="shared" si="5"/>
        <v>-1.0652166719096697E-3</v>
      </c>
      <c r="H68" s="4">
        <f t="shared" si="6"/>
        <v>1.6144623459166127E-3</v>
      </c>
      <c r="I68">
        <f t="shared" si="7"/>
        <v>5.5429581767126122E-4</v>
      </c>
      <c r="J68">
        <f t="shared" si="8"/>
        <v>585.8347908203732</v>
      </c>
      <c r="K68" s="7">
        <f t="shared" si="9"/>
        <v>124.64570017454749</v>
      </c>
      <c r="M68" s="9">
        <f t="shared" si="10"/>
        <v>79.571314502357836</v>
      </c>
      <c r="O68">
        <f t="shared" si="11"/>
        <v>2.1276595744680851E-3</v>
      </c>
      <c r="P68">
        <f t="shared" si="12"/>
        <v>1.619512489580931E-3</v>
      </c>
      <c r="Q68">
        <f t="shared" si="13"/>
        <v>-7.7220302825908383E-4</v>
      </c>
      <c r="R68">
        <f t="shared" si="14"/>
        <v>-1.023077538437918E-3</v>
      </c>
      <c r="S68" s="4">
        <f t="shared" si="15"/>
        <v>1.3554565462090013E-3</v>
      </c>
      <c r="T68">
        <f t="shared" si="16"/>
        <v>5.9643495114301294E-4</v>
      </c>
      <c r="U68">
        <f t="shared" si="17"/>
        <v>675.27546610009438</v>
      </c>
      <c r="V68" s="7">
        <f t="shared" si="18"/>
        <v>143.67563108512647</v>
      </c>
      <c r="X68" s="2">
        <f t="shared" si="20"/>
        <v>4.6102237386577807</v>
      </c>
    </row>
    <row r="69" spans="1:24">
      <c r="A69" s="2">
        <f t="shared" si="19"/>
        <v>4.8407349255906702</v>
      </c>
      <c r="B69">
        <f t="shared" si="0"/>
        <v>3.0415234560422368E-5</v>
      </c>
      <c r="C69">
        <f t="shared" si="1"/>
        <v>1.5207617280211182E-4</v>
      </c>
      <c r="D69">
        <f t="shared" si="2"/>
        <v>2.1276595744680851E-3</v>
      </c>
      <c r="E69">
        <f t="shared" si="3"/>
        <v>1.5484119412578659E-3</v>
      </c>
      <c r="F69">
        <f t="shared" si="4"/>
        <v>-5.5508168677016615E-4</v>
      </c>
      <c r="G69">
        <f t="shared" si="5"/>
        <v>-1.0972895745740574E-3</v>
      </c>
      <c r="H69" s="4">
        <f t="shared" si="6"/>
        <v>1.572577887697919E-3</v>
      </c>
      <c r="I69">
        <f t="shared" si="7"/>
        <v>6.0319853948592023E-4</v>
      </c>
      <c r="J69">
        <f t="shared" si="8"/>
        <v>593.72021662737984</v>
      </c>
      <c r="K69" s="7">
        <f t="shared" si="9"/>
        <v>126.32345034625104</v>
      </c>
      <c r="M69" s="9">
        <f t="shared" si="10"/>
        <v>78.116235882953205</v>
      </c>
      <c r="O69">
        <f t="shared" si="11"/>
        <v>2.1276595744680851E-3</v>
      </c>
      <c r="P69">
        <f t="shared" si="12"/>
        <v>1.7004881140599778E-3</v>
      </c>
      <c r="Q69">
        <f t="shared" si="13"/>
        <v>-8.2081866140345106E-4</v>
      </c>
      <c r="R69">
        <f t="shared" si="14"/>
        <v>-1.0357023746854E-3</v>
      </c>
      <c r="S69" s="4">
        <f t="shared" si="15"/>
        <v>1.306840913064634E-3</v>
      </c>
      <c r="T69">
        <f t="shared" si="16"/>
        <v>6.6478573937457782E-4</v>
      </c>
      <c r="U69">
        <f t="shared" si="17"/>
        <v>682.03030540970212</v>
      </c>
      <c r="V69" s="7">
        <f t="shared" si="18"/>
        <v>145.11283093823448</v>
      </c>
      <c r="X69" s="2">
        <f t="shared" si="20"/>
        <v>4.8407349255906702</v>
      </c>
    </row>
    <row r="70" spans="1:24">
      <c r="A70" s="2">
        <f t="shared" si="19"/>
        <v>5.0827716718702041</v>
      </c>
      <c r="B70">
        <f t="shared" si="0"/>
        <v>3.1935996288443487E-5</v>
      </c>
      <c r="C70">
        <f t="shared" si="1"/>
        <v>1.5967998144221743E-4</v>
      </c>
      <c r="D70">
        <f t="shared" si="2"/>
        <v>2.1276595744680851E-3</v>
      </c>
      <c r="E70">
        <f t="shared" si="3"/>
        <v>1.6258325383207593E-3</v>
      </c>
      <c r="F70">
        <f t="shared" si="4"/>
        <v>-5.9945772895109888E-4</v>
      </c>
      <c r="G70">
        <f t="shared" si="5"/>
        <v>-1.1285832973577626E-3</v>
      </c>
      <c r="H70" s="4">
        <f t="shared" si="6"/>
        <v>1.5282018455169862E-3</v>
      </c>
      <c r="I70">
        <f t="shared" si="7"/>
        <v>6.5692922240521414E-4</v>
      </c>
      <c r="J70">
        <f t="shared" si="8"/>
        <v>601.17208205695033</v>
      </c>
      <c r="K70" s="7">
        <f t="shared" si="9"/>
        <v>127.90895362913837</v>
      </c>
      <c r="M70" s="9">
        <f t="shared" si="10"/>
        <v>76.601002259690205</v>
      </c>
      <c r="O70">
        <f t="shared" si="11"/>
        <v>2.1276595744680851E-3</v>
      </c>
      <c r="P70">
        <f t="shared" si="12"/>
        <v>1.7855125197629767E-3</v>
      </c>
      <c r="Q70">
        <f t="shared" si="13"/>
        <v>-8.7052928766600114E-4</v>
      </c>
      <c r="R70">
        <f t="shared" si="14"/>
        <v>-1.0461208023326818E-3</v>
      </c>
      <c r="S70" s="4">
        <f t="shared" si="15"/>
        <v>1.257130286802084E-3</v>
      </c>
      <c r="T70">
        <f t="shared" si="16"/>
        <v>7.3939171743029491E-4</v>
      </c>
      <c r="U70">
        <f t="shared" si="17"/>
        <v>685.65938987786717</v>
      </c>
      <c r="V70" s="7">
        <f t="shared" si="18"/>
        <v>145.88497656975898</v>
      </c>
      <c r="X70" s="2">
        <f t="shared" si="20"/>
        <v>5.0827716718702041</v>
      </c>
    </row>
    <row r="71" spans="1:24">
      <c r="A71" s="2">
        <f t="shared" si="19"/>
        <v>5.3369102554637147</v>
      </c>
      <c r="B71">
        <f t="shared" si="0"/>
        <v>3.3532796102865668E-5</v>
      </c>
      <c r="C71">
        <f t="shared" si="1"/>
        <v>1.6766398051432834E-4</v>
      </c>
      <c r="D71">
        <f t="shared" si="2"/>
        <v>2.1276595744680851E-3</v>
      </c>
      <c r="E71">
        <f t="shared" si="3"/>
        <v>1.7071241652367975E-3</v>
      </c>
      <c r="F71">
        <f t="shared" si="4"/>
        <v>-6.4632434337379358E-4</v>
      </c>
      <c r="G71">
        <f t="shared" si="5"/>
        <v>-1.1588741328468701E-3</v>
      </c>
      <c r="H71" s="4">
        <f t="shared" si="6"/>
        <v>1.4813352310942916E-3</v>
      </c>
      <c r="I71">
        <f t="shared" si="7"/>
        <v>7.1591401290425579E-4</v>
      </c>
      <c r="J71">
        <f t="shared" si="8"/>
        <v>607.80594211063271</v>
      </c>
      <c r="K71" s="7">
        <f t="shared" si="9"/>
        <v>129.32041321502825</v>
      </c>
      <c r="M71" s="9">
        <f t="shared" si="10"/>
        <v>75.028528694023592</v>
      </c>
      <c r="O71">
        <f t="shared" si="11"/>
        <v>2.1276595744680851E-3</v>
      </c>
      <c r="P71">
        <f t="shared" si="12"/>
        <v>1.8747881457511259E-3</v>
      </c>
      <c r="Q71">
        <f t="shared" si="13"/>
        <v>-9.2112848497416413E-4</v>
      </c>
      <c r="R71">
        <f t="shared" si="14"/>
        <v>-1.0542154213156638E-3</v>
      </c>
      <c r="S71" s="4">
        <f t="shared" si="15"/>
        <v>1.206531089493921E-3</v>
      </c>
      <c r="T71">
        <f t="shared" si="16"/>
        <v>8.2057272443546202E-4</v>
      </c>
      <c r="U71">
        <f t="shared" si="17"/>
        <v>685.34045617738013</v>
      </c>
      <c r="V71" s="7">
        <f t="shared" si="18"/>
        <v>145.81711833561278</v>
      </c>
      <c r="X71" s="2">
        <f t="shared" si="20"/>
        <v>5.3369102554637147</v>
      </c>
    </row>
    <row r="72" spans="1:24">
      <c r="A72" s="2">
        <f t="shared" si="19"/>
        <v>5.6037557682369004</v>
      </c>
      <c r="B72">
        <f t="shared" si="0"/>
        <v>3.520943590800895E-5</v>
      </c>
      <c r="C72">
        <f t="shared" si="1"/>
        <v>1.7604717954004475E-4</v>
      </c>
      <c r="D72">
        <f t="shared" si="2"/>
        <v>2.1276595744680851E-3</v>
      </c>
      <c r="E72">
        <f t="shared" si="3"/>
        <v>1.7924803734986373E-3</v>
      </c>
      <c r="F72">
        <f t="shared" si="4"/>
        <v>-6.9565541987807002E-4</v>
      </c>
      <c r="G72">
        <f t="shared" si="5"/>
        <v>-1.18792939642009E-3</v>
      </c>
      <c r="H72" s="4">
        <f t="shared" si="6"/>
        <v>1.432004154590015E-3</v>
      </c>
      <c r="I72">
        <f t="shared" si="7"/>
        <v>7.8059815661859198E-4</v>
      </c>
      <c r="J72">
        <f t="shared" si="8"/>
        <v>613.14286842283343</v>
      </c>
      <c r="K72" s="7">
        <f t="shared" si="9"/>
        <v>130.45592945166669</v>
      </c>
      <c r="M72" s="9">
        <f t="shared" si="10"/>
        <v>73.402334627748331</v>
      </c>
      <c r="O72">
        <f t="shared" si="11"/>
        <v>2.1276595744680851E-3</v>
      </c>
      <c r="P72">
        <f t="shared" si="12"/>
        <v>1.968527553038682E-3</v>
      </c>
      <c r="Q72">
        <f t="shared" si="13"/>
        <v>-9.7239382404798534E-4</v>
      </c>
      <c r="R72">
        <f t="shared" si="14"/>
        <v>-1.0598930516059941E-3</v>
      </c>
      <c r="S72" s="4">
        <f t="shared" si="15"/>
        <v>1.1552657504200997E-3</v>
      </c>
      <c r="T72">
        <f t="shared" si="16"/>
        <v>9.0863450143268787E-4</v>
      </c>
      <c r="U72">
        <f t="shared" si="17"/>
        <v>680.37356141725991</v>
      </c>
      <c r="V72" s="7">
        <f t="shared" si="18"/>
        <v>144.76033221643829</v>
      </c>
      <c r="X72" s="2">
        <f t="shared" si="20"/>
        <v>5.6037557682369004</v>
      </c>
    </row>
    <row r="73" spans="1:24">
      <c r="A73" s="2">
        <f t="shared" si="19"/>
        <v>5.8839435566487452</v>
      </c>
      <c r="B73">
        <f t="shared" si="0"/>
        <v>3.6969907703409389E-5</v>
      </c>
      <c r="C73">
        <f t="shared" si="1"/>
        <v>1.8484953851704693E-4</v>
      </c>
      <c r="D73">
        <f t="shared" si="2"/>
        <v>2.1276595744680851E-3</v>
      </c>
      <c r="E73">
        <f t="shared" si="3"/>
        <v>1.8821043921735689E-3</v>
      </c>
      <c r="F73">
        <f t="shared" si="4"/>
        <v>-7.4739740242038024E-4</v>
      </c>
      <c r="G73">
        <f t="shared" si="5"/>
        <v>-1.2155105746638087E-3</v>
      </c>
      <c r="H73" s="4">
        <f t="shared" si="6"/>
        <v>1.3802621720477048E-3</v>
      </c>
      <c r="I73">
        <f t="shared" si="7"/>
        <v>8.5144335602680733E-4</v>
      </c>
      <c r="J73">
        <f t="shared" si="8"/>
        <v>616.61710206972612</v>
      </c>
      <c r="K73" s="7">
        <f t="shared" si="9"/>
        <v>131.19512809994171</v>
      </c>
      <c r="M73" s="9">
        <f t="shared" si="10"/>
        <v>71.726512173289194</v>
      </c>
      <c r="O73">
        <f t="shared" si="11"/>
        <v>2.1276595744680851E-3</v>
      </c>
      <c r="P73">
        <f t="shared" si="12"/>
        <v>2.0669539306906156E-3</v>
      </c>
      <c r="Q73">
        <f t="shared" si="13"/>
        <v>-1.0240905929659709E-3</v>
      </c>
      <c r="R73">
        <f t="shared" si="14"/>
        <v>-1.0630873024570242E-3</v>
      </c>
      <c r="S73" s="4">
        <f t="shared" si="15"/>
        <v>1.1035689815021143E-3</v>
      </c>
      <c r="T73">
        <f t="shared" si="16"/>
        <v>1.0038666282335914E-3</v>
      </c>
      <c r="U73">
        <f t="shared" si="17"/>
        <v>670.3092370810424</v>
      </c>
      <c r="V73" s="7">
        <f t="shared" si="18"/>
        <v>142.61898661298773</v>
      </c>
      <c r="X73" s="2">
        <f t="shared" si="20"/>
        <v>5.8839435566487452</v>
      </c>
    </row>
    <row r="74" spans="1:24">
      <c r="A74" s="2">
        <f t="shared" si="19"/>
        <v>6.1781407344811825</v>
      </c>
      <c r="B74">
        <f t="shared" si="0"/>
        <v>3.8818403088579862E-5</v>
      </c>
      <c r="C74">
        <f t="shared" si="1"/>
        <v>1.940920154428993E-4</v>
      </c>
      <c r="D74">
        <f t="shared" si="2"/>
        <v>2.1276595744680851E-3</v>
      </c>
      <c r="E74">
        <f t="shared" si="3"/>
        <v>1.9762096117822473E-3</v>
      </c>
      <c r="F74">
        <f t="shared" si="4"/>
        <v>-8.0146737405811764E-4</v>
      </c>
      <c r="G74">
        <f t="shared" si="5"/>
        <v>-1.241377033041709E-3</v>
      </c>
      <c r="H74" s="4">
        <f t="shared" si="6"/>
        <v>1.3261922004099676E-3</v>
      </c>
      <c r="I74">
        <f t="shared" si="7"/>
        <v>9.2892459418343772E-4</v>
      </c>
      <c r="J74">
        <f t="shared" si="8"/>
        <v>617.60330070589123</v>
      </c>
      <c r="K74" s="7">
        <f t="shared" si="9"/>
        <v>131.40495759699814</v>
      </c>
      <c r="M74" s="9">
        <f t="shared" si="10"/>
        <v>70.0056794780741</v>
      </c>
      <c r="O74">
        <f t="shared" si="11"/>
        <v>2.1276595744680851E-3</v>
      </c>
      <c r="P74">
        <f t="shared" si="12"/>
        <v>2.1703016272251467E-3</v>
      </c>
      <c r="Q74">
        <f t="shared" si="13"/>
        <v>-1.0759759958015004E-3</v>
      </c>
      <c r="R74">
        <f t="shared" si="14"/>
        <v>-1.0637604456943605E-3</v>
      </c>
      <c r="S74" s="4">
        <f t="shared" si="15"/>
        <v>1.0516835786665848E-3</v>
      </c>
      <c r="T74">
        <f t="shared" si="16"/>
        <v>1.1065411815307862E-3</v>
      </c>
      <c r="U74">
        <f t="shared" si="17"/>
        <v>655.05547357199612</v>
      </c>
      <c r="V74" s="7">
        <f t="shared" si="18"/>
        <v>139.37350501531833</v>
      </c>
      <c r="X74" s="2">
        <f t="shared" si="20"/>
        <v>6.1781407344811825</v>
      </c>
    </row>
    <row r="75" spans="1:24">
      <c r="A75" s="2">
        <f t="shared" si="19"/>
        <v>6.4870477712052423</v>
      </c>
      <c r="B75">
        <f t="shared" si="0"/>
        <v>4.0759323243008858E-5</v>
      </c>
      <c r="C75">
        <f t="shared" si="1"/>
        <v>2.0379661621504428E-4</v>
      </c>
      <c r="D75">
        <f t="shared" si="2"/>
        <v>2.1276595744680851E-3</v>
      </c>
      <c r="E75">
        <f t="shared" si="3"/>
        <v>2.07502009237136E-3</v>
      </c>
      <c r="F75">
        <f t="shared" si="4"/>
        <v>-8.5775171076345397E-4</v>
      </c>
      <c r="G75">
        <f t="shared" si="5"/>
        <v>-1.2652902226700164E-3</v>
      </c>
      <c r="H75" s="4">
        <f t="shared" si="6"/>
        <v>1.2699078637046311E-3</v>
      </c>
      <c r="I75">
        <f t="shared" si="7"/>
        <v>1.0135264859163879E-3</v>
      </c>
      <c r="J75">
        <f t="shared" si="8"/>
        <v>615.46888780919994</v>
      </c>
      <c r="K75" s="7">
        <f t="shared" si="9"/>
        <v>130.9508271934468</v>
      </c>
      <c r="M75" s="9">
        <f t="shared" si="10"/>
        <v>68.244920297375501</v>
      </c>
      <c r="O75">
        <f t="shared" si="11"/>
        <v>2.1276595744680851E-3</v>
      </c>
      <c r="P75">
        <f t="shared" si="12"/>
        <v>2.2788167085864043E-3</v>
      </c>
      <c r="Q75">
        <f t="shared" si="13"/>
        <v>-1.1278036701774508E-3</v>
      </c>
      <c r="R75">
        <f t="shared" si="14"/>
        <v>-1.0619044959447018E-3</v>
      </c>
      <c r="S75" s="4">
        <f t="shared" si="15"/>
        <v>9.9985590429063436E-4</v>
      </c>
      <c r="T75">
        <f t="shared" si="16"/>
        <v>1.2169122126417025E-3</v>
      </c>
      <c r="U75">
        <f t="shared" si="17"/>
        <v>634.92547725014822</v>
      </c>
      <c r="V75" s="7">
        <f t="shared" si="18"/>
        <v>135.09052707449962</v>
      </c>
      <c r="X75" s="2">
        <f t="shared" si="20"/>
        <v>6.4870477712052423</v>
      </c>
    </row>
    <row r="76" spans="1:24">
      <c r="A76" s="2">
        <f t="shared" si="19"/>
        <v>6.8114001597655047</v>
      </c>
      <c r="B76">
        <f t="shared" si="0"/>
        <v>4.2797289405159305E-5</v>
      </c>
      <c r="C76">
        <f t="shared" si="1"/>
        <v>2.1398644702579653E-4</v>
      </c>
      <c r="D76">
        <f t="shared" si="2"/>
        <v>2.1276595744680851E-3</v>
      </c>
      <c r="E76">
        <f t="shared" si="3"/>
        <v>2.1787710969899282E-3</v>
      </c>
      <c r="F76">
        <f t="shared" si="4"/>
        <v>-9.1610543318983335E-4</v>
      </c>
      <c r="G76">
        <f t="shared" si="5"/>
        <v>-1.2870182905740958E-3</v>
      </c>
      <c r="H76" s="4">
        <f t="shared" si="6"/>
        <v>1.2115541412782518E-3</v>
      </c>
      <c r="I76">
        <f t="shared" si="7"/>
        <v>1.1057392534416287E-3</v>
      </c>
      <c r="J76">
        <f t="shared" si="8"/>
        <v>609.65152850580557</v>
      </c>
      <c r="K76" s="7">
        <f t="shared" si="9"/>
        <v>129.71309117144799</v>
      </c>
      <c r="M76" s="9">
        <f t="shared" si="10"/>
        <v>66.449711589497426</v>
      </c>
      <c r="O76">
        <f t="shared" si="11"/>
        <v>2.1276595744680851E-3</v>
      </c>
      <c r="P76">
        <f t="shared" si="12"/>
        <v>2.3927575440157245E-3</v>
      </c>
      <c r="Q76">
        <f t="shared" si="13"/>
        <v>-1.1793283472329534E-3</v>
      </c>
      <c r="R76">
        <f t="shared" si="14"/>
        <v>-1.0575414407221152E-3</v>
      </c>
      <c r="S76" s="4">
        <f t="shared" si="15"/>
        <v>9.4833122723513171E-4</v>
      </c>
      <c r="T76">
        <f t="shared" si="16"/>
        <v>1.3352161032936093E-3</v>
      </c>
      <c r="U76">
        <f t="shared" si="17"/>
        <v>610.60414957214766</v>
      </c>
      <c r="V76" s="7">
        <f t="shared" si="18"/>
        <v>129.91577650471226</v>
      </c>
      <c r="X76" s="2">
        <f t="shared" si="20"/>
        <v>6.8114001597655047</v>
      </c>
    </row>
    <row r="77" spans="1:24">
      <c r="A77" s="2">
        <f t="shared" si="19"/>
        <v>7.1519701677537801</v>
      </c>
      <c r="B77">
        <f t="shared" ref="B77:B134" si="21">2*A77*PI()/1000000</f>
        <v>4.4937153875417271E-5</v>
      </c>
      <c r="C77">
        <f t="shared" ref="C77:C134" si="22">B77*$E$2</f>
        <v>2.2468576937708637E-4</v>
      </c>
      <c r="D77">
        <f t="shared" ref="D77:D134" si="23">1/$E$3</f>
        <v>2.1276595744680851E-3</v>
      </c>
      <c r="E77">
        <f t="shared" ref="E77:E134" si="24">B77*$K$3</f>
        <v>2.2877096518394246E-3</v>
      </c>
      <c r="F77">
        <f t="shared" ref="F77:F134" si="25">-1*($E$7-$K$2)*B77*B77*$E$6*$E$4*($E$4+$E$5)/(1+B77*B77*$E$6*$E$6*(($E$4+$E$5)^2))</f>
        <v>-9.7635236828429975E-4</v>
      </c>
      <c r="G77">
        <f t="shared" ref="G77:G134" si="26">-1*($E$7-$K$2)*B77*$E$4/(1+B77*B77*$E$6*$E$6*(($E$4+$E$5)^2))</f>
        <v>-1.3063409625159146E-3</v>
      </c>
      <c r="H77" s="4">
        <f t="shared" ref="H77:H134" si="27">D77+F77</f>
        <v>1.1513072061837854E-3</v>
      </c>
      <c r="I77">
        <f t="shared" ref="I77:I134" si="28">C77+E77+G77</f>
        <v>1.2060544587005964E-3</v>
      </c>
      <c r="J77">
        <f t="shared" ref="J77:J134" si="29">1/SQRT((H77^2)+(I77^2))</f>
        <v>599.75198470463658</v>
      </c>
      <c r="K77" s="7">
        <f t="shared" ref="K77:K134" si="30">100*J77/$E$3</f>
        <v>127.60680525630565</v>
      </c>
      <c r="M77" s="9">
        <f t="shared" ref="M77:M134" si="31">100/SQRT(1+(B77*$E$3*($E$2+$K$3))^2)</f>
        <v>64.62584153071991</v>
      </c>
      <c r="O77">
        <f t="shared" ref="O77:O134" si="32">1/($S$3+$S$6)</f>
        <v>2.1276595744680851E-3</v>
      </c>
      <c r="P77">
        <f t="shared" ref="P77:P134" si="33">B77*($S$2+$S$4)</f>
        <v>2.5123954212165111E-3</v>
      </c>
      <c r="Q77">
        <f t="shared" ref="Q77:Q134" si="34">-1*($S$7-$Y$2)*B77*B77*$S$3*$Y$3*$Y$3/(1+(B77*$S$3*$Y$3)^2)</f>
        <v>-1.2303104678141271E-3</v>
      </c>
      <c r="R77">
        <f t="shared" ref="R77:R134" si="35">-1*($S$7-$Y$2)*B77*$Y$3/(1+(B77*$S$3*$Y$3)^2)</f>
        <v>-1.050722608113112E-3</v>
      </c>
      <c r="S77" s="4">
        <f t="shared" ref="S77:S134" si="36">O77+Q77</f>
        <v>8.9734910665395799E-4</v>
      </c>
      <c r="T77">
        <f t="shared" ref="T77:T134" si="37">P77+R77</f>
        <v>1.4616728131033991E-3</v>
      </c>
      <c r="U77">
        <f t="shared" ref="U77:U134" si="38">1/SQRT((S77^2)+(T77^2))</f>
        <v>583.04103832998976</v>
      </c>
      <c r="V77" s="7">
        <f t="shared" ref="V77:V134" si="39">100*U77/($S$3+$S$6)</f>
        <v>124.05128475106164</v>
      </c>
      <c r="X77" s="2">
        <f t="shared" si="20"/>
        <v>7.1519701677537801</v>
      </c>
    </row>
    <row r="78" spans="1:24">
      <c r="A78" s="2">
        <f t="shared" ref="A78:A134" si="40">A77*$E$9</f>
        <v>7.5095686761414697</v>
      </c>
      <c r="B78">
        <f t="shared" si="21"/>
        <v>4.7184011569188134E-5</v>
      </c>
      <c r="C78">
        <f t="shared" si="22"/>
        <v>2.3592005784594066E-4</v>
      </c>
      <c r="D78">
        <f t="shared" si="23"/>
        <v>2.1276595744680851E-3</v>
      </c>
      <c r="E78">
        <f t="shared" si="24"/>
        <v>2.4020951344313956E-3</v>
      </c>
      <c r="F78">
        <f t="shared" si="25"/>
        <v>-1.0382862050488872E-3</v>
      </c>
      <c r="G78">
        <f t="shared" si="26"/>
        <v>-1.3230545354128102E-3</v>
      </c>
      <c r="H78" s="4">
        <f t="shared" si="27"/>
        <v>1.089373369419198E-3</v>
      </c>
      <c r="I78">
        <f t="shared" si="28"/>
        <v>1.3149606568645263E-3</v>
      </c>
      <c r="J78">
        <f t="shared" si="29"/>
        <v>585.62144741797783</v>
      </c>
      <c r="K78" s="7">
        <f t="shared" si="30"/>
        <v>124.60030796127188</v>
      </c>
      <c r="M78" s="9">
        <f t="shared" si="31"/>
        <v>62.779320788863828</v>
      </c>
      <c r="O78">
        <f t="shared" si="32"/>
        <v>2.1276595744680851E-3</v>
      </c>
      <c r="P78">
        <f t="shared" si="33"/>
        <v>2.6380151922773365E-3</v>
      </c>
      <c r="Q78">
        <f t="shared" si="34"/>
        <v>-1.2805205716862908E-3</v>
      </c>
      <c r="R78">
        <f t="shared" si="35"/>
        <v>-1.0415272056647862E-3</v>
      </c>
      <c r="S78" s="4">
        <f t="shared" si="36"/>
        <v>8.4713900278179433E-4</v>
      </c>
      <c r="T78">
        <f t="shared" si="37"/>
        <v>1.5964879866125503E-3</v>
      </c>
      <c r="U78">
        <f t="shared" si="38"/>
        <v>553.3043627103176</v>
      </c>
      <c r="V78" s="7">
        <f t="shared" si="39"/>
        <v>117.72433249155694</v>
      </c>
      <c r="X78" s="2">
        <f t="shared" ref="X78:X134" si="41">X77*$E$9</f>
        <v>7.5095686761414697</v>
      </c>
    </row>
    <row r="79" spans="1:24">
      <c r="A79" s="2">
        <f t="shared" si="40"/>
        <v>7.8850471099485437</v>
      </c>
      <c r="B79">
        <f t="shared" si="21"/>
        <v>4.9543212147647549E-5</v>
      </c>
      <c r="C79">
        <f t="shared" si="22"/>
        <v>2.4771606073823772E-4</v>
      </c>
      <c r="D79">
        <f t="shared" si="23"/>
        <v>2.1276595744680851E-3</v>
      </c>
      <c r="E79">
        <f t="shared" si="24"/>
        <v>2.5221998911529662E-3</v>
      </c>
      <c r="F79">
        <f t="shared" si="25"/>
        <v>-1.1016724913982198E-3</v>
      </c>
      <c r="G79">
        <f t="shared" si="26"/>
        <v>-1.336976790807213E-3</v>
      </c>
      <c r="H79" s="4">
        <f t="shared" si="27"/>
        <v>1.0259870830698653E-3</v>
      </c>
      <c r="I79">
        <f t="shared" si="28"/>
        <v>1.4329391610839908E-3</v>
      </c>
      <c r="J79">
        <f t="shared" si="29"/>
        <v>567.41626642360393</v>
      </c>
      <c r="K79" s="7">
        <f t="shared" si="30"/>
        <v>120.72686519651148</v>
      </c>
      <c r="M79" s="9">
        <f t="shared" si="31"/>
        <v>60.916290160702516</v>
      </c>
      <c r="O79">
        <f t="shared" si="32"/>
        <v>2.1276595744680851E-3</v>
      </c>
      <c r="P79">
        <f t="shared" si="33"/>
        <v>2.7699159518912038E-3</v>
      </c>
      <c r="Q79">
        <f t="shared" si="34"/>
        <v>-1.3297432919101406E-3</v>
      </c>
      <c r="R79">
        <f t="shared" si="35"/>
        <v>-1.0300601070992426E-3</v>
      </c>
      <c r="S79" s="4">
        <f t="shared" si="36"/>
        <v>7.9791628255794457E-4</v>
      </c>
      <c r="T79">
        <f t="shared" si="37"/>
        <v>1.7398558447919612E-3</v>
      </c>
      <c r="U79">
        <f t="shared" si="38"/>
        <v>522.4394609846571</v>
      </c>
      <c r="V79" s="7">
        <f t="shared" si="39"/>
        <v>111.15733212439514</v>
      </c>
      <c r="X79" s="2">
        <f t="shared" si="41"/>
        <v>7.8850471099485437</v>
      </c>
    </row>
    <row r="80" spans="1:24">
      <c r="A80" s="2">
        <f t="shared" si="40"/>
        <v>8.2792994654459715</v>
      </c>
      <c r="B80">
        <f t="shared" si="21"/>
        <v>5.2020372755029934E-5</v>
      </c>
      <c r="C80">
        <f t="shared" si="22"/>
        <v>2.6010186377514965E-4</v>
      </c>
      <c r="D80">
        <f t="shared" si="23"/>
        <v>2.1276595744680851E-3</v>
      </c>
      <c r="E80">
        <f t="shared" si="24"/>
        <v>2.6483098857106148E-3</v>
      </c>
      <c r="F80">
        <f t="shared" si="25"/>
        <v>-1.1662515736654737E-3</v>
      </c>
      <c r="G80">
        <f t="shared" si="26"/>
        <v>-1.3479516249872024E-3</v>
      </c>
      <c r="H80" s="4">
        <f t="shared" si="27"/>
        <v>9.6140800080261142E-4</v>
      </c>
      <c r="I80">
        <f t="shared" si="28"/>
        <v>1.5604601244985619E-3</v>
      </c>
      <c r="J80">
        <f t="shared" si="29"/>
        <v>545.59822085772726</v>
      </c>
      <c r="K80" s="7">
        <f t="shared" si="30"/>
        <v>116.08472784206964</v>
      </c>
      <c r="M80" s="9">
        <f t="shared" si="31"/>
        <v>59.042927753475901</v>
      </c>
      <c r="O80">
        <f t="shared" si="32"/>
        <v>2.1276595744680851E-3</v>
      </c>
      <c r="P80">
        <f t="shared" si="33"/>
        <v>2.9084117494857643E-3</v>
      </c>
      <c r="Q80">
        <f t="shared" si="34"/>
        <v>-1.3777808126608929E-3</v>
      </c>
      <c r="R80">
        <f t="shared" si="35"/>
        <v>-1.0164490001174959E-3</v>
      </c>
      <c r="S80" s="4">
        <f t="shared" si="36"/>
        <v>7.4987876180719224E-4</v>
      </c>
      <c r="T80">
        <f t="shared" si="37"/>
        <v>1.8919627493682685E-3</v>
      </c>
      <c r="U80">
        <f t="shared" si="38"/>
        <v>491.36393598783729</v>
      </c>
      <c r="V80" s="7">
        <f t="shared" si="39"/>
        <v>104.54551829528454</v>
      </c>
      <c r="X80" s="2">
        <f t="shared" si="41"/>
        <v>8.2792994654459715</v>
      </c>
    </row>
    <row r="81" spans="1:24">
      <c r="A81" s="2">
        <f t="shared" si="40"/>
        <v>8.6932644387182698</v>
      </c>
      <c r="B81">
        <f t="shared" si="21"/>
        <v>5.4621391392781423E-5</v>
      </c>
      <c r="C81">
        <f t="shared" si="22"/>
        <v>2.7310695696390711E-4</v>
      </c>
      <c r="D81">
        <f t="shared" si="23"/>
        <v>2.1276595744680851E-3</v>
      </c>
      <c r="E81">
        <f t="shared" si="24"/>
        <v>2.7807253799961452E-3</v>
      </c>
      <c r="F81">
        <f t="shared" si="25"/>
        <v>-1.2317424297250772E-3</v>
      </c>
      <c r="G81">
        <f t="shared" si="26"/>
        <v>-1.3558531878701879E-3</v>
      </c>
      <c r="H81" s="4">
        <f t="shared" si="27"/>
        <v>8.9591714474300792E-4</v>
      </c>
      <c r="I81">
        <f t="shared" si="28"/>
        <v>1.6979791490898642E-3</v>
      </c>
      <c r="J81">
        <f t="shared" si="29"/>
        <v>520.87567308833979</v>
      </c>
      <c r="K81" s="7">
        <f t="shared" si="30"/>
        <v>110.82461129539145</v>
      </c>
      <c r="M81" s="9">
        <f t="shared" si="31"/>
        <v>57.165358776300636</v>
      </c>
      <c r="O81">
        <f t="shared" si="32"/>
        <v>2.1276595744680851E-3</v>
      </c>
      <c r="P81">
        <f t="shared" si="33"/>
        <v>3.0538323369600521E-3</v>
      </c>
      <c r="Q81">
        <f t="shared" si="34"/>
        <v>-1.4244556830942732E-3</v>
      </c>
      <c r="R81">
        <f t="shared" si="35"/>
        <v>-1.0008410360498985E-3</v>
      </c>
      <c r="S81" s="4">
        <f t="shared" si="36"/>
        <v>7.032038913738119E-4</v>
      </c>
      <c r="T81">
        <f t="shared" si="37"/>
        <v>2.0529913009101537E-3</v>
      </c>
      <c r="U81">
        <f t="shared" si="38"/>
        <v>460.81143860188308</v>
      </c>
      <c r="V81" s="7">
        <f t="shared" si="39"/>
        <v>98.044986936570865</v>
      </c>
      <c r="X81" s="2">
        <f t="shared" si="41"/>
        <v>8.6932644387182698</v>
      </c>
    </row>
    <row r="82" spans="1:24">
      <c r="A82" s="2">
        <f t="shared" si="40"/>
        <v>9.1279276606541835</v>
      </c>
      <c r="B82">
        <f t="shared" si="21"/>
        <v>5.7352460962420499E-5</v>
      </c>
      <c r="C82">
        <f t="shared" si="22"/>
        <v>2.8676230481210251E-4</v>
      </c>
      <c r="D82">
        <f t="shared" si="23"/>
        <v>2.1276595744680851E-3</v>
      </c>
      <c r="E82">
        <f t="shared" si="24"/>
        <v>2.9197616489959523E-3</v>
      </c>
      <c r="F82">
        <f t="shared" si="25"/>
        <v>-1.2978472947190059E-3</v>
      </c>
      <c r="G82">
        <f t="shared" si="26"/>
        <v>-1.3605893333724095E-3</v>
      </c>
      <c r="H82" s="4">
        <f t="shared" si="27"/>
        <v>8.2981227974907924E-4</v>
      </c>
      <c r="I82">
        <f t="shared" si="28"/>
        <v>1.8459346204356454E-3</v>
      </c>
      <c r="J82">
        <f t="shared" si="29"/>
        <v>494.10208199249479</v>
      </c>
      <c r="K82" s="7">
        <f t="shared" si="30"/>
        <v>105.12810255159464</v>
      </c>
      <c r="M82" s="9">
        <f t="shared" si="31"/>
        <v>55.289570722204026</v>
      </c>
      <c r="O82">
        <f t="shared" si="32"/>
        <v>2.1276595744680851E-3</v>
      </c>
      <c r="P82">
        <f t="shared" si="33"/>
        <v>3.2065239538080549E-3</v>
      </c>
      <c r="Q82">
        <f t="shared" si="34"/>
        <v>-1.4696129190995054E-3</v>
      </c>
      <c r="R82">
        <f t="shared" si="35"/>
        <v>-9.8339913875286882E-4</v>
      </c>
      <c r="S82" s="4">
        <f t="shared" si="36"/>
        <v>6.5804665536857974E-4</v>
      </c>
      <c r="T82">
        <f t="shared" si="37"/>
        <v>2.223124815055186E-3</v>
      </c>
      <c r="U82">
        <f t="shared" si="38"/>
        <v>431.31868128747942</v>
      </c>
      <c r="V82" s="7">
        <f t="shared" si="39"/>
        <v>91.769932188825408</v>
      </c>
      <c r="X82" s="2">
        <f t="shared" si="41"/>
        <v>9.1279276606541835</v>
      </c>
    </row>
    <row r="83" spans="1:24">
      <c r="A83" s="2">
        <f t="shared" si="40"/>
        <v>9.5843240436868928</v>
      </c>
      <c r="B83">
        <f t="shared" si="21"/>
        <v>6.0220084010541528E-5</v>
      </c>
      <c r="C83">
        <f t="shared" si="22"/>
        <v>3.0110042005270762E-4</v>
      </c>
      <c r="D83">
        <f t="shared" si="23"/>
        <v>2.1276595744680851E-3</v>
      </c>
      <c r="E83">
        <f t="shared" si="24"/>
        <v>3.0657497314457503E-3</v>
      </c>
      <c r="F83">
        <f t="shared" si="25"/>
        <v>-1.3642569293737096E-3</v>
      </c>
      <c r="G83">
        <f t="shared" si="26"/>
        <v>-1.3621042091250745E-3</v>
      </c>
      <c r="H83" s="4">
        <f t="shared" si="27"/>
        <v>7.6340264509437553E-4</v>
      </c>
      <c r="I83">
        <f t="shared" si="28"/>
        <v>2.0047459423733838E-3</v>
      </c>
      <c r="J83">
        <f t="shared" si="29"/>
        <v>466.16171955684416</v>
      </c>
      <c r="K83" s="7">
        <f t="shared" si="30"/>
        <v>99.183344586562598</v>
      </c>
      <c r="M83" s="9">
        <f t="shared" si="31"/>
        <v>53.421336298572861</v>
      </c>
      <c r="O83">
        <f t="shared" si="32"/>
        <v>2.1276595744680851E-3</v>
      </c>
      <c r="P83">
        <f t="shared" si="33"/>
        <v>3.3668501514984581E-3</v>
      </c>
      <c r="Q83">
        <f t="shared" si="34"/>
        <v>-1.5131213654085648E-3</v>
      </c>
      <c r="R83">
        <f t="shared" si="35"/>
        <v>-9.6429813542694119E-4</v>
      </c>
      <c r="S83" s="4">
        <f t="shared" si="36"/>
        <v>6.1453820905952032E-4</v>
      </c>
      <c r="T83">
        <f t="shared" si="37"/>
        <v>2.402552016071517E-3</v>
      </c>
      <c r="U83">
        <f t="shared" si="38"/>
        <v>403.24175835639818</v>
      </c>
      <c r="V83" s="7">
        <f t="shared" si="39"/>
        <v>85.796118799233668</v>
      </c>
      <c r="X83" s="2">
        <f t="shared" si="41"/>
        <v>9.5843240436868928</v>
      </c>
    </row>
    <row r="84" spans="1:24">
      <c r="A84" s="2">
        <f t="shared" si="40"/>
        <v>10.063540245871238</v>
      </c>
      <c r="B84">
        <f t="shared" si="21"/>
        <v>6.3231088211068609E-5</v>
      </c>
      <c r="C84">
        <f t="shared" si="22"/>
        <v>3.1615544105534306E-4</v>
      </c>
      <c r="D84">
        <f t="shared" si="23"/>
        <v>2.1276595744680851E-3</v>
      </c>
      <c r="E84">
        <f t="shared" si="24"/>
        <v>3.2190372180180382E-3</v>
      </c>
      <c r="F84">
        <f t="shared" si="25"/>
        <v>-1.430656339354848E-3</v>
      </c>
      <c r="G84">
        <f t="shared" si="26"/>
        <v>-1.3603798519942465E-3</v>
      </c>
      <c r="H84" s="4">
        <f t="shared" si="27"/>
        <v>6.9700323511323711E-4</v>
      </c>
      <c r="I84">
        <f t="shared" si="28"/>
        <v>2.1748128070791348E-3</v>
      </c>
      <c r="J84">
        <f t="shared" si="29"/>
        <v>437.87167430539364</v>
      </c>
      <c r="K84" s="7">
        <f t="shared" si="30"/>
        <v>93.164186022424175</v>
      </c>
      <c r="M84" s="9">
        <f t="shared" si="31"/>
        <v>51.566145944925658</v>
      </c>
      <c r="O84">
        <f t="shared" si="32"/>
        <v>2.1276595744680851E-3</v>
      </c>
      <c r="P84">
        <f t="shared" si="33"/>
        <v>3.5351926590733813E-3</v>
      </c>
      <c r="Q84">
        <f t="shared" si="34"/>
        <v>-1.5548743292211767E-3</v>
      </c>
      <c r="R84">
        <f t="shared" si="35"/>
        <v>-9.4372086656546619E-4</v>
      </c>
      <c r="S84" s="4">
        <f t="shared" si="36"/>
        <v>5.7278524524690842E-4</v>
      </c>
      <c r="T84">
        <f t="shared" si="37"/>
        <v>2.5914717925079149E-3</v>
      </c>
      <c r="U84">
        <f t="shared" si="38"/>
        <v>376.78726422383232</v>
      </c>
      <c r="V84" s="7">
        <f t="shared" si="39"/>
        <v>80.167503026347305</v>
      </c>
      <c r="X84" s="2">
        <f t="shared" si="41"/>
        <v>10.063540245871238</v>
      </c>
    </row>
    <row r="85" spans="1:24">
      <c r="A85" s="2">
        <f t="shared" si="40"/>
        <v>10.5667172581648</v>
      </c>
      <c r="B85">
        <f t="shared" si="21"/>
        <v>6.6392642621622037E-5</v>
      </c>
      <c r="C85">
        <f t="shared" si="22"/>
        <v>3.3196321310811016E-4</v>
      </c>
      <c r="D85">
        <f t="shared" si="23"/>
        <v>2.1276595744680851E-3</v>
      </c>
      <c r="E85">
        <f t="shared" si="24"/>
        <v>3.3799890789189399E-3</v>
      </c>
      <c r="F85">
        <f t="shared" si="25"/>
        <v>-1.4967307240449314E-3</v>
      </c>
      <c r="G85">
        <f t="shared" si="26"/>
        <v>-1.3554367053454051E-3</v>
      </c>
      <c r="H85" s="4">
        <f t="shared" si="27"/>
        <v>6.3092885042315377E-4</v>
      </c>
      <c r="I85">
        <f t="shared" si="28"/>
        <v>2.3565155866816451E-3</v>
      </c>
      <c r="J85">
        <f t="shared" si="29"/>
        <v>409.91742491382405</v>
      </c>
      <c r="K85" s="7">
        <f t="shared" si="30"/>
        <v>87.216473385920011</v>
      </c>
      <c r="M85" s="9">
        <f t="shared" si="31"/>
        <v>49.729151207883341</v>
      </c>
      <c r="O85">
        <f t="shared" si="32"/>
        <v>2.1276595744680851E-3</v>
      </c>
      <c r="P85">
        <f t="shared" si="33"/>
        <v>3.7119522920270502E-3</v>
      </c>
      <c r="Q85">
        <f t="shared" si="34"/>
        <v>-1.594789530469579E-3</v>
      </c>
      <c r="R85">
        <f t="shared" si="35"/>
        <v>-9.2185441761141501E-4</v>
      </c>
      <c r="S85" s="4">
        <f t="shared" si="36"/>
        <v>5.3287004399850619E-4</v>
      </c>
      <c r="T85">
        <f t="shared" si="37"/>
        <v>2.7900978744156354E-3</v>
      </c>
      <c r="U85">
        <f t="shared" si="38"/>
        <v>352.04728362423214</v>
      </c>
      <c r="V85" s="7">
        <f t="shared" si="39"/>
        <v>74.903677366857906</v>
      </c>
      <c r="X85" s="2">
        <f t="shared" si="41"/>
        <v>10.5667172581648</v>
      </c>
    </row>
    <row r="86" spans="1:24">
      <c r="A86" s="2">
        <f t="shared" si="40"/>
        <v>11.095053121073041</v>
      </c>
      <c r="B86">
        <f t="shared" si="21"/>
        <v>6.9712274752703132E-5</v>
      </c>
      <c r="C86">
        <f t="shared" si="22"/>
        <v>3.4856137376351563E-4</v>
      </c>
      <c r="D86">
        <f t="shared" si="23"/>
        <v>2.1276595744680851E-3</v>
      </c>
      <c r="E86">
        <f t="shared" si="24"/>
        <v>3.5489885328648866E-3</v>
      </c>
      <c r="F86">
        <f t="shared" si="25"/>
        <v>-1.5621714175640484E-3</v>
      </c>
      <c r="G86">
        <f t="shared" si="26"/>
        <v>-1.3473330305155018E-3</v>
      </c>
      <c r="H86" s="4">
        <f t="shared" si="27"/>
        <v>5.654881569040367E-4</v>
      </c>
      <c r="I86">
        <f t="shared" si="28"/>
        <v>2.5502168761129002E-3</v>
      </c>
      <c r="J86">
        <f t="shared" si="29"/>
        <v>382.8248547019204</v>
      </c>
      <c r="K86" s="7">
        <f t="shared" si="30"/>
        <v>81.452096745089449</v>
      </c>
      <c r="M86" s="9">
        <f t="shared" si="31"/>
        <v>47.915119668554681</v>
      </c>
      <c r="O86">
        <f t="shared" si="32"/>
        <v>2.1276595744680851E-3</v>
      </c>
      <c r="P86">
        <f t="shared" si="33"/>
        <v>3.8975499066284023E-3</v>
      </c>
      <c r="Q86">
        <f t="shared" si="34"/>
        <v>-1.6328084410854094E-3</v>
      </c>
      <c r="R86">
        <f t="shared" si="35"/>
        <v>-8.9888659332972238E-4</v>
      </c>
      <c r="S86" s="4">
        <f t="shared" si="36"/>
        <v>4.9485113338267571E-4</v>
      </c>
      <c r="T86">
        <f t="shared" si="37"/>
        <v>2.9986633132986799E-3</v>
      </c>
      <c r="U86">
        <f t="shared" si="38"/>
        <v>329.03177141820368</v>
      </c>
      <c r="V86" s="7">
        <f t="shared" si="39"/>
        <v>70.006759876213536</v>
      </c>
      <c r="X86" s="2">
        <f t="shared" si="41"/>
        <v>11.095053121073041</v>
      </c>
    </row>
    <row r="87" spans="1:24">
      <c r="A87" s="2">
        <f t="shared" si="40"/>
        <v>11.649805777126694</v>
      </c>
      <c r="B87">
        <f t="shared" si="21"/>
        <v>7.3197888490338306E-5</v>
      </c>
      <c r="C87">
        <f t="shared" si="22"/>
        <v>3.6598944245169155E-4</v>
      </c>
      <c r="D87">
        <f t="shared" si="23"/>
        <v>2.1276595744680851E-3</v>
      </c>
      <c r="E87">
        <f t="shared" si="24"/>
        <v>3.7264379595081318E-3</v>
      </c>
      <c r="F87">
        <f t="shared" si="25"/>
        <v>-1.6266815853830379E-3</v>
      </c>
      <c r="G87">
        <f t="shared" si="26"/>
        <v>-1.336163243812598E-3</v>
      </c>
      <c r="H87" s="4">
        <f t="shared" si="27"/>
        <v>5.0097798908504726E-4</v>
      </c>
      <c r="I87">
        <f t="shared" si="28"/>
        <v>2.7562641581472249E-3</v>
      </c>
      <c r="J87">
        <f t="shared" si="29"/>
        <v>356.96143900431849</v>
      </c>
      <c r="K87" s="7">
        <f t="shared" si="30"/>
        <v>75.949242341344373</v>
      </c>
      <c r="M87" s="9">
        <f t="shared" si="31"/>
        <v>46.128401576269617</v>
      </c>
      <c r="O87">
        <f t="shared" si="32"/>
        <v>2.1276595744680851E-3</v>
      </c>
      <c r="P87">
        <f t="shared" si="33"/>
        <v>4.0924274019598231E-3</v>
      </c>
      <c r="Q87">
        <f t="shared" si="34"/>
        <v>-1.6688951050343394E-3</v>
      </c>
      <c r="R87">
        <f t="shared" si="35"/>
        <v>-8.7500272993954343E-4</v>
      </c>
      <c r="S87" s="4">
        <f t="shared" si="36"/>
        <v>4.5876446943374574E-4</v>
      </c>
      <c r="T87">
        <f t="shared" si="37"/>
        <v>3.2174246720202797E-3</v>
      </c>
      <c r="U87">
        <f t="shared" si="38"/>
        <v>307.69541949496693</v>
      </c>
      <c r="V87" s="7">
        <f t="shared" si="39"/>
        <v>65.467110530844025</v>
      </c>
      <c r="X87" s="2">
        <f t="shared" si="41"/>
        <v>11.649805777126694</v>
      </c>
    </row>
    <row r="88" spans="1:24">
      <c r="A88" s="2">
        <f t="shared" si="40"/>
        <v>12.232296065983029</v>
      </c>
      <c r="B88">
        <f t="shared" si="21"/>
        <v>7.685778291485522E-5</v>
      </c>
      <c r="C88">
        <f t="shared" si="22"/>
        <v>3.8428891457427611E-4</v>
      </c>
      <c r="D88">
        <f t="shared" si="23"/>
        <v>2.1276595744680851E-3</v>
      </c>
      <c r="E88">
        <f t="shared" si="24"/>
        <v>3.9127598574835382E-3</v>
      </c>
      <c r="F88">
        <f t="shared" si="25"/>
        <v>-1.6899814564471964E-3</v>
      </c>
      <c r="G88">
        <f t="shared" si="26"/>
        <v>-1.3220552665653973E-3</v>
      </c>
      <c r="H88" s="4">
        <f t="shared" si="27"/>
        <v>4.3767811802088879E-4</v>
      </c>
      <c r="I88">
        <f t="shared" si="28"/>
        <v>2.9749935054924175E-3</v>
      </c>
      <c r="J88">
        <f t="shared" si="29"/>
        <v>332.5555365402987</v>
      </c>
      <c r="K88" s="7">
        <f t="shared" si="30"/>
        <v>70.756497136233762</v>
      </c>
      <c r="M88" s="9">
        <f t="shared" si="31"/>
        <v>44.372907865200951</v>
      </c>
      <c r="O88">
        <f t="shared" si="32"/>
        <v>2.1276595744680851E-3</v>
      </c>
      <c r="P88">
        <f t="shared" si="33"/>
        <v>4.2970487720578147E-3</v>
      </c>
      <c r="Q88">
        <f t="shared" si="34"/>
        <v>-1.7030345422107999E-3</v>
      </c>
      <c r="R88">
        <f t="shared" si="35"/>
        <v>-8.5038291223514875E-4</v>
      </c>
      <c r="S88" s="4">
        <f t="shared" si="36"/>
        <v>4.2462503225728526E-4</v>
      </c>
      <c r="T88">
        <f t="shared" si="37"/>
        <v>3.446665859822666E-3</v>
      </c>
      <c r="U88">
        <f t="shared" si="38"/>
        <v>287.95838671152501</v>
      </c>
      <c r="V88" s="7">
        <f t="shared" si="39"/>
        <v>61.267741853515965</v>
      </c>
      <c r="X88" s="2">
        <f t="shared" si="41"/>
        <v>12.232296065983029</v>
      </c>
    </row>
    <row r="89" spans="1:24">
      <c r="A89" s="2">
        <f t="shared" si="40"/>
        <v>12.843910869282182</v>
      </c>
      <c r="B89">
        <f t="shared" si="21"/>
        <v>8.0700672060597992E-5</v>
      </c>
      <c r="C89">
        <f t="shared" si="22"/>
        <v>4.0350336030298996E-4</v>
      </c>
      <c r="D89">
        <f t="shared" si="23"/>
        <v>2.1276595744680851E-3</v>
      </c>
      <c r="E89">
        <f t="shared" si="24"/>
        <v>4.1083978503577154E-3</v>
      </c>
      <c r="F89">
        <f t="shared" si="25"/>
        <v>-1.7518129016383108E-3</v>
      </c>
      <c r="G89">
        <f t="shared" si="26"/>
        <v>-1.305167024628605E-3</v>
      </c>
      <c r="H89" s="4">
        <f t="shared" si="27"/>
        <v>3.7584667282977431E-4</v>
      </c>
      <c r="I89">
        <f t="shared" si="28"/>
        <v>3.2067341860321005E-3</v>
      </c>
      <c r="J89">
        <f t="shared" si="29"/>
        <v>309.72364736360396</v>
      </c>
      <c r="K89" s="7">
        <f t="shared" si="30"/>
        <v>65.898648375234885</v>
      </c>
      <c r="M89" s="9">
        <f t="shared" si="31"/>
        <v>42.652098837477034</v>
      </c>
      <c r="O89">
        <f t="shared" si="32"/>
        <v>2.1276595744680851E-3</v>
      </c>
      <c r="P89">
        <f t="shared" si="33"/>
        <v>4.5119012106607055E-3</v>
      </c>
      <c r="Q89">
        <f t="shared" si="34"/>
        <v>-1.7352308430350226E-3</v>
      </c>
      <c r="R89">
        <f t="shared" si="35"/>
        <v>-8.2519963552812902E-4</v>
      </c>
      <c r="S89" s="4">
        <f t="shared" si="36"/>
        <v>3.9242873143306256E-4</v>
      </c>
      <c r="T89">
        <f t="shared" si="37"/>
        <v>3.6867015751325767E-3</v>
      </c>
      <c r="U89">
        <f t="shared" si="38"/>
        <v>269.72144787992988</v>
      </c>
      <c r="V89" s="7">
        <f t="shared" si="39"/>
        <v>57.387542102112739</v>
      </c>
      <c r="X89" s="2">
        <f t="shared" si="41"/>
        <v>12.843910869282182</v>
      </c>
    </row>
    <row r="90" spans="1:24">
      <c r="A90" s="2">
        <f t="shared" si="40"/>
        <v>13.486106412746292</v>
      </c>
      <c r="B90">
        <f t="shared" si="21"/>
        <v>8.4735705663627894E-5</v>
      </c>
      <c r="C90">
        <f t="shared" si="22"/>
        <v>4.2367852831813949E-4</v>
      </c>
      <c r="D90">
        <f t="shared" si="23"/>
        <v>2.1276595744680851E-3</v>
      </c>
      <c r="E90">
        <f t="shared" si="24"/>
        <v>4.3138177428756015E-3</v>
      </c>
      <c r="F90">
        <f t="shared" si="25"/>
        <v>-1.8119432115551453E-3</v>
      </c>
      <c r="G90">
        <f t="shared" si="26"/>
        <v>-1.285682271537518E-3</v>
      </c>
      <c r="H90" s="4">
        <f t="shared" si="27"/>
        <v>3.1571636291293989E-4</v>
      </c>
      <c r="I90">
        <f t="shared" si="28"/>
        <v>3.451813999656223E-3</v>
      </c>
      <c r="J90">
        <f t="shared" si="29"/>
        <v>288.49852285619102</v>
      </c>
      <c r="K90" s="7">
        <f t="shared" si="30"/>
        <v>61.382664437487449</v>
      </c>
      <c r="M90" s="9">
        <f t="shared" si="31"/>
        <v>40.968982498412394</v>
      </c>
      <c r="O90">
        <f t="shared" si="32"/>
        <v>2.1276595744680851E-3</v>
      </c>
      <c r="P90">
        <f t="shared" si="33"/>
        <v>4.737496271193741E-3</v>
      </c>
      <c r="Q90">
        <f t="shared" si="34"/>
        <v>-1.7655050578176321E-3</v>
      </c>
      <c r="R90">
        <f t="shared" si="35"/>
        <v>-7.9961592709117222E-4</v>
      </c>
      <c r="S90" s="4">
        <f t="shared" si="36"/>
        <v>3.6215451665045305E-4</v>
      </c>
      <c r="T90">
        <f t="shared" si="37"/>
        <v>3.9378803441025689E-3</v>
      </c>
      <c r="U90">
        <f t="shared" si="38"/>
        <v>252.87657294485052</v>
      </c>
      <c r="V90" s="7">
        <f t="shared" si="39"/>
        <v>53.803526158478832</v>
      </c>
      <c r="X90" s="2">
        <f t="shared" si="41"/>
        <v>13.486106412746292</v>
      </c>
    </row>
    <row r="91" spans="1:24">
      <c r="A91" s="2">
        <f t="shared" si="40"/>
        <v>14.160411733383606</v>
      </c>
      <c r="B91">
        <f t="shared" si="21"/>
        <v>8.897249094680929E-5</v>
      </c>
      <c r="C91">
        <f t="shared" si="22"/>
        <v>4.4486245473404645E-4</v>
      </c>
      <c r="D91">
        <f t="shared" si="23"/>
        <v>2.1276595744680851E-3</v>
      </c>
      <c r="E91">
        <f t="shared" si="24"/>
        <v>4.5295086300193819E-3</v>
      </c>
      <c r="F91">
        <f t="shared" si="25"/>
        <v>-1.8701679759226509E-3</v>
      </c>
      <c r="G91">
        <f t="shared" si="26"/>
        <v>-1.2638059337187057E-3</v>
      </c>
      <c r="H91" s="4">
        <f t="shared" si="27"/>
        <v>2.5749159854543424E-4</v>
      </c>
      <c r="I91">
        <f t="shared" si="28"/>
        <v>3.7105651510347228E-3</v>
      </c>
      <c r="J91">
        <f t="shared" si="29"/>
        <v>268.85416240449968</v>
      </c>
      <c r="K91" s="7">
        <f t="shared" si="30"/>
        <v>57.203013277553119</v>
      </c>
      <c r="M91" s="9">
        <f t="shared" si="31"/>
        <v>39.326121327934985</v>
      </c>
      <c r="O91">
        <f t="shared" si="32"/>
        <v>2.1276595744680851E-3</v>
      </c>
      <c r="P91">
        <f t="shared" si="33"/>
        <v>4.9743710847534282E-3</v>
      </c>
      <c r="Q91">
        <f t="shared" si="34"/>
        <v>-1.7938929770382735E-3</v>
      </c>
      <c r="R91">
        <f t="shared" si="35"/>
        <v>-7.7378392016072583E-4</v>
      </c>
      <c r="S91" s="4">
        <f t="shared" si="36"/>
        <v>3.3376659742981167E-4</v>
      </c>
      <c r="T91">
        <f t="shared" si="37"/>
        <v>4.2005871645927027E-3</v>
      </c>
      <c r="U91">
        <f t="shared" si="38"/>
        <v>237.31400214627075</v>
      </c>
      <c r="V91" s="7">
        <f t="shared" si="39"/>
        <v>50.492340882185268</v>
      </c>
      <c r="X91" s="2">
        <f t="shared" si="41"/>
        <v>14.160411733383606</v>
      </c>
    </row>
    <row r="92" spans="1:24">
      <c r="A92" s="2">
        <f t="shared" si="40"/>
        <v>14.868432320052786</v>
      </c>
      <c r="B92">
        <f t="shared" si="21"/>
        <v>9.3421115494149765E-5</v>
      </c>
      <c r="C92">
        <f t="shared" si="22"/>
        <v>4.6710557747074884E-4</v>
      </c>
      <c r="D92">
        <f t="shared" si="23"/>
        <v>2.1276595744680851E-3</v>
      </c>
      <c r="E92">
        <f t="shared" si="24"/>
        <v>4.7559840615203517E-3</v>
      </c>
      <c r="F92">
        <f t="shared" si="25"/>
        <v>-1.9263130189598073E-3</v>
      </c>
      <c r="G92">
        <f t="shared" si="26"/>
        <v>-1.239759185833072E-3</v>
      </c>
      <c r="H92" s="4">
        <f t="shared" si="27"/>
        <v>2.0134655550827787E-4</v>
      </c>
      <c r="I92">
        <f t="shared" si="28"/>
        <v>3.9833304531580287E-3</v>
      </c>
      <c r="J92">
        <f t="shared" si="29"/>
        <v>250.72610480001489</v>
      </c>
      <c r="K92" s="7">
        <f t="shared" si="30"/>
        <v>53.345979744684023</v>
      </c>
      <c r="M92" s="9">
        <f t="shared" si="31"/>
        <v>37.725646161327084</v>
      </c>
      <c r="O92">
        <f t="shared" si="32"/>
        <v>2.1276595744680851E-3</v>
      </c>
      <c r="P92">
        <f t="shared" si="33"/>
        <v>5.2230896389911007E-3</v>
      </c>
      <c r="Q92">
        <f t="shared" si="34"/>
        <v>-1.8204428871391532E-3</v>
      </c>
      <c r="R92">
        <f t="shared" si="35"/>
        <v>-7.4784385620155192E-4</v>
      </c>
      <c r="S92" s="4">
        <f t="shared" si="36"/>
        <v>3.0721668732893196E-4</v>
      </c>
      <c r="T92">
        <f t="shared" si="37"/>
        <v>4.4752457827895486E-3</v>
      </c>
      <c r="U92">
        <f t="shared" si="38"/>
        <v>222.9267552473224</v>
      </c>
      <c r="V92" s="7">
        <f t="shared" si="39"/>
        <v>47.431224520706891</v>
      </c>
      <c r="X92" s="2">
        <f t="shared" si="41"/>
        <v>14.868432320052786</v>
      </c>
    </row>
    <row r="93" spans="1:24">
      <c r="A93" s="2">
        <f t="shared" si="40"/>
        <v>15.611853936055427</v>
      </c>
      <c r="B93">
        <f t="shared" si="21"/>
        <v>9.809217126885726E-5</v>
      </c>
      <c r="C93">
        <f t="shared" si="22"/>
        <v>4.9046085634428635E-4</v>
      </c>
      <c r="D93">
        <f t="shared" si="23"/>
        <v>2.1276595744680851E-3</v>
      </c>
      <c r="E93">
        <f t="shared" si="24"/>
        <v>4.993783264596369E-3</v>
      </c>
      <c r="F93">
        <f t="shared" si="25"/>
        <v>-1.9802353953899889E-3</v>
      </c>
      <c r="G93">
        <f t="shared" si="26"/>
        <v>-1.213774459974621E-3</v>
      </c>
      <c r="H93" s="4">
        <f t="shared" si="27"/>
        <v>1.4742417907809627E-4</v>
      </c>
      <c r="I93">
        <f t="shared" si="28"/>
        <v>4.2704696609660343E-3</v>
      </c>
      <c r="J93">
        <f t="shared" si="29"/>
        <v>234.02687176208204</v>
      </c>
      <c r="K93" s="7">
        <f t="shared" si="30"/>
        <v>49.792951438740857</v>
      </c>
      <c r="M93" s="9">
        <f t="shared" si="31"/>
        <v>36.169275820964621</v>
      </c>
      <c r="O93">
        <f t="shared" si="32"/>
        <v>2.1276595744680851E-3</v>
      </c>
      <c r="P93">
        <f t="shared" si="33"/>
        <v>5.484244120940656E-3</v>
      </c>
      <c r="Q93">
        <f t="shared" si="34"/>
        <v>-1.8452133727348185E-3</v>
      </c>
      <c r="R93">
        <f t="shared" si="35"/>
        <v>-7.2192347829695875E-4</v>
      </c>
      <c r="S93" s="4">
        <f t="shared" si="36"/>
        <v>2.8244620173326659E-4</v>
      </c>
      <c r="T93">
        <f t="shared" si="37"/>
        <v>4.7623206426436974E-3</v>
      </c>
      <c r="U93">
        <f t="shared" si="38"/>
        <v>209.61332735082016</v>
      </c>
      <c r="V93" s="7">
        <f t="shared" si="39"/>
        <v>44.598580287408545</v>
      </c>
      <c r="X93" s="2">
        <f t="shared" si="41"/>
        <v>15.611853936055427</v>
      </c>
    </row>
    <row r="94" spans="1:24">
      <c r="A94" s="2">
        <f t="shared" si="40"/>
        <v>16.392446632858199</v>
      </c>
      <c r="B94">
        <f t="shared" si="21"/>
        <v>1.0299677983230012E-4</v>
      </c>
      <c r="C94">
        <f t="shared" si="22"/>
        <v>5.1498389916150057E-4</v>
      </c>
      <c r="D94">
        <f t="shared" si="23"/>
        <v>2.1276595744680851E-3</v>
      </c>
      <c r="E94">
        <f t="shared" si="24"/>
        <v>5.2434724278261876E-3</v>
      </c>
      <c r="F94">
        <f t="shared" si="25"/>
        <v>-2.0318234967271597E-3</v>
      </c>
      <c r="G94">
        <f t="shared" si="26"/>
        <v>-1.1860905758717666E-3</v>
      </c>
      <c r="H94" s="4">
        <f t="shared" si="27"/>
        <v>9.5836077740925427E-5</v>
      </c>
      <c r="I94">
        <f t="shared" si="28"/>
        <v>4.5723657511159213E-3</v>
      </c>
      <c r="J94">
        <f t="shared" si="29"/>
        <v>218.65713926122783</v>
      </c>
      <c r="K94" s="7">
        <f t="shared" si="30"/>
        <v>46.522795587495281</v>
      </c>
      <c r="M94" s="9">
        <f t="shared" si="31"/>
        <v>34.658341174675748</v>
      </c>
      <c r="O94">
        <f t="shared" si="32"/>
        <v>2.1276595744680851E-3</v>
      </c>
      <c r="P94">
        <f t="shared" si="33"/>
        <v>5.7584563269876881E-3</v>
      </c>
      <c r="Q94">
        <f t="shared" si="34"/>
        <v>-1.8682712215928143E-3</v>
      </c>
      <c r="R94">
        <f t="shared" si="35"/>
        <v>-6.961377700521852E-4</v>
      </c>
      <c r="S94" s="4">
        <f t="shared" si="36"/>
        <v>2.5938835287527082E-4</v>
      </c>
      <c r="T94">
        <f t="shared" si="37"/>
        <v>5.0623185569355026E-3</v>
      </c>
      <c r="U94">
        <f t="shared" si="38"/>
        <v>197.27914161570988</v>
      </c>
      <c r="V94" s="7">
        <f t="shared" si="39"/>
        <v>41.974285450151037</v>
      </c>
      <c r="X94" s="2">
        <f t="shared" si="41"/>
        <v>16.392446632858199</v>
      </c>
    </row>
    <row r="95" spans="1:24">
      <c r="A95" s="2">
        <f t="shared" si="40"/>
        <v>17.21206896450111</v>
      </c>
      <c r="B95">
        <f t="shared" si="21"/>
        <v>1.0814661882391513E-4</v>
      </c>
      <c r="C95">
        <f t="shared" si="22"/>
        <v>5.4073309411957569E-4</v>
      </c>
      <c r="D95">
        <f t="shared" si="23"/>
        <v>2.1276595744680851E-3</v>
      </c>
      <c r="E95">
        <f t="shared" si="24"/>
        <v>5.5056460492174976E-3</v>
      </c>
      <c r="F95">
        <f t="shared" si="25"/>
        <v>-2.0809963542349043E-3</v>
      </c>
      <c r="G95">
        <f t="shared" si="26"/>
        <v>-1.1569481531560927E-3</v>
      </c>
      <c r="H95" s="4">
        <f t="shared" si="27"/>
        <v>4.6663220233180824E-5</v>
      </c>
      <c r="I95">
        <f t="shared" si="28"/>
        <v>4.8894309901809808E-3</v>
      </c>
      <c r="J95">
        <f t="shared" si="29"/>
        <v>204.51346262920947</v>
      </c>
      <c r="K95" s="7">
        <f t="shared" si="30"/>
        <v>43.513502687065845</v>
      </c>
      <c r="M95" s="9">
        <f t="shared" si="31"/>
        <v>33.193812380257057</v>
      </c>
      <c r="O95">
        <f t="shared" si="32"/>
        <v>2.1276595744680851E-3</v>
      </c>
      <c r="P95">
        <f t="shared" si="33"/>
        <v>6.0463791433370733E-3</v>
      </c>
      <c r="Q95">
        <f t="shared" si="34"/>
        <v>-1.8896894744112038E-3</v>
      </c>
      <c r="R95">
        <f t="shared" si="35"/>
        <v>-6.705889898455462E-4</v>
      </c>
      <c r="S95" s="4">
        <f t="shared" si="36"/>
        <v>2.3797010005688129E-4</v>
      </c>
      <c r="T95">
        <f t="shared" si="37"/>
        <v>5.3757901534915269E-3</v>
      </c>
      <c r="U95">
        <f t="shared" si="38"/>
        <v>185.83717471656428</v>
      </c>
      <c r="V95" s="7">
        <f t="shared" si="39"/>
        <v>39.539824407779626</v>
      </c>
      <c r="X95" s="2">
        <f t="shared" si="41"/>
        <v>17.21206896450111</v>
      </c>
    </row>
    <row r="96" spans="1:24">
      <c r="A96" s="2">
        <f t="shared" si="40"/>
        <v>18.072672412726167</v>
      </c>
      <c r="B96">
        <f t="shared" si="21"/>
        <v>1.1355394976511091E-4</v>
      </c>
      <c r="C96">
        <f t="shared" si="22"/>
        <v>5.6776974882555449E-4</v>
      </c>
      <c r="D96">
        <f t="shared" si="23"/>
        <v>2.1276595744680851E-3</v>
      </c>
      <c r="E96">
        <f t="shared" si="24"/>
        <v>5.7809283516783733E-3</v>
      </c>
      <c r="F96">
        <f t="shared" si="25"/>
        <v>-2.1277022518808131E-3</v>
      </c>
      <c r="G96">
        <f t="shared" si="26"/>
        <v>-1.1265854343876398E-3</v>
      </c>
      <c r="H96" s="4">
        <f t="shared" si="27"/>
        <v>-4.2677412727919195E-8</v>
      </c>
      <c r="I96">
        <f t="shared" si="28"/>
        <v>5.2221126661162881E-3</v>
      </c>
      <c r="J96">
        <f t="shared" si="29"/>
        <v>191.49337900254665</v>
      </c>
      <c r="K96" s="7">
        <f t="shared" si="30"/>
        <v>40.743272128201411</v>
      </c>
      <c r="M96" s="9">
        <f t="shared" si="31"/>
        <v>31.776328194491256</v>
      </c>
      <c r="O96">
        <f t="shared" si="32"/>
        <v>2.1276595744680851E-3</v>
      </c>
      <c r="P96">
        <f t="shared" si="33"/>
        <v>6.3486981005039279E-3</v>
      </c>
      <c r="Q96">
        <f t="shared" si="34"/>
        <v>-1.9095456481017055E-3</v>
      </c>
      <c r="R96">
        <f t="shared" si="35"/>
        <v>-6.4536694901683341E-4</v>
      </c>
      <c r="S96" s="4">
        <f t="shared" si="36"/>
        <v>2.1811392636637969E-4</v>
      </c>
      <c r="T96">
        <f t="shared" si="37"/>
        <v>5.7033311514870944E-3</v>
      </c>
      <c r="U96">
        <f t="shared" si="38"/>
        <v>175.20804973236994</v>
      </c>
      <c r="V96" s="7">
        <f t="shared" si="39"/>
        <v>37.278308453695736</v>
      </c>
      <c r="X96" s="2">
        <f t="shared" si="41"/>
        <v>18.072672412726167</v>
      </c>
    </row>
    <row r="97" spans="1:24">
      <c r="A97" s="2">
        <f t="shared" si="40"/>
        <v>18.976306033362476</v>
      </c>
      <c r="B97">
        <f t="shared" si="21"/>
        <v>1.1923164725336645E-4</v>
      </c>
      <c r="C97">
        <f t="shared" si="22"/>
        <v>5.9615823626683222E-4</v>
      </c>
      <c r="D97">
        <f t="shared" si="23"/>
        <v>2.1276595744680851E-3</v>
      </c>
      <c r="E97">
        <f t="shared" si="24"/>
        <v>6.0699747692622916E-3</v>
      </c>
      <c r="F97">
        <f t="shared" si="25"/>
        <v>-2.171916779172577E-3</v>
      </c>
      <c r="G97">
        <f t="shared" si="26"/>
        <v>-1.0952346121402016E-3</v>
      </c>
      <c r="H97" s="4">
        <f t="shared" si="27"/>
        <v>-4.4257204704491876E-5</v>
      </c>
      <c r="I97">
        <f t="shared" si="28"/>
        <v>5.5708983933889216E-3</v>
      </c>
      <c r="J97">
        <f t="shared" si="29"/>
        <v>179.49859690092072</v>
      </c>
      <c r="K97" s="7">
        <f t="shared" si="30"/>
        <v>38.191190829983128</v>
      </c>
      <c r="M97" s="9">
        <f t="shared" si="31"/>
        <v>30.406226364976941</v>
      </c>
      <c r="O97">
        <f t="shared" si="32"/>
        <v>2.1276595744680851E-3</v>
      </c>
      <c r="P97">
        <f t="shared" si="33"/>
        <v>6.6661330055291235E-3</v>
      </c>
      <c r="Q97">
        <f t="shared" si="34"/>
        <v>-1.927920149507881E-3</v>
      </c>
      <c r="R97">
        <f t="shared" si="35"/>
        <v>-6.2054948395103384E-4</v>
      </c>
      <c r="S97" s="4">
        <f t="shared" si="36"/>
        <v>1.9973942496020417E-4</v>
      </c>
      <c r="T97">
        <f t="shared" si="37"/>
        <v>6.04558352157809E-3</v>
      </c>
      <c r="U97">
        <f t="shared" si="38"/>
        <v>165.31980054784526</v>
      </c>
      <c r="V97" s="7">
        <f t="shared" si="39"/>
        <v>35.174425648477715</v>
      </c>
      <c r="X97" s="2">
        <f t="shared" si="41"/>
        <v>18.976306033362476</v>
      </c>
    </row>
    <row r="98" spans="1:24">
      <c r="A98" s="2">
        <f t="shared" si="40"/>
        <v>19.9251213350306</v>
      </c>
      <c r="B98">
        <f t="shared" si="21"/>
        <v>1.2519322961603477E-4</v>
      </c>
      <c r="C98">
        <f t="shared" si="22"/>
        <v>6.2596614808017382E-4</v>
      </c>
      <c r="D98">
        <f t="shared" si="23"/>
        <v>2.1276595744680851E-3</v>
      </c>
      <c r="E98">
        <f t="shared" si="24"/>
        <v>6.3734735077254061E-3</v>
      </c>
      <c r="F98">
        <f t="shared" si="25"/>
        <v>-2.2136404604301834E-3</v>
      </c>
      <c r="G98">
        <f t="shared" si="26"/>
        <v>-1.0631187180555304E-3</v>
      </c>
      <c r="H98" s="4">
        <f t="shared" si="27"/>
        <v>-8.5980885962098214E-5</v>
      </c>
      <c r="I98">
        <f t="shared" si="28"/>
        <v>5.9363209377500496E-3</v>
      </c>
      <c r="J98">
        <f t="shared" si="29"/>
        <v>168.43683752555128</v>
      </c>
      <c r="K98" s="7">
        <f t="shared" si="30"/>
        <v>35.837625005436443</v>
      </c>
      <c r="M98" s="9">
        <f t="shared" si="31"/>
        <v>29.08357427252049</v>
      </c>
      <c r="O98">
        <f t="shared" si="32"/>
        <v>2.1276595744680851E-3</v>
      </c>
      <c r="P98">
        <f t="shared" si="33"/>
        <v>6.9994396558055796E-3</v>
      </c>
      <c r="Q98">
        <f t="shared" si="34"/>
        <v>-1.9448948865349379E-3</v>
      </c>
      <c r="R98">
        <f t="shared" si="35"/>
        <v>-5.9620307530264477E-4</v>
      </c>
      <c r="S98" s="4">
        <f t="shared" si="36"/>
        <v>1.8276468793314727E-4</v>
      </c>
      <c r="T98">
        <f t="shared" si="37"/>
        <v>6.4032365805029353E-3</v>
      </c>
      <c r="U98">
        <f t="shared" si="38"/>
        <v>156.10744623062959</v>
      </c>
      <c r="V98" s="7">
        <f t="shared" si="39"/>
        <v>33.214350261836081</v>
      </c>
      <c r="X98" s="2">
        <f t="shared" si="41"/>
        <v>19.9251213350306</v>
      </c>
    </row>
    <row r="99" spans="1:24">
      <c r="A99" s="2">
        <f t="shared" si="40"/>
        <v>20.921377401782131</v>
      </c>
      <c r="B99">
        <f t="shared" si="21"/>
        <v>1.3145289109683651E-4</v>
      </c>
      <c r="C99">
        <f t="shared" si="22"/>
        <v>6.5726445548418256E-4</v>
      </c>
      <c r="D99">
        <f t="shared" si="23"/>
        <v>2.1276595744680851E-3</v>
      </c>
      <c r="E99">
        <f t="shared" si="24"/>
        <v>6.6921471831116767E-3</v>
      </c>
      <c r="F99">
        <f t="shared" si="25"/>
        <v>-2.2528960950453114E-3</v>
      </c>
      <c r="G99">
        <f t="shared" si="26"/>
        <v>-1.0304490988359278E-3</v>
      </c>
      <c r="H99" s="4">
        <f t="shared" si="27"/>
        <v>-1.2523652057722622E-4</v>
      </c>
      <c r="I99">
        <f t="shared" si="28"/>
        <v>6.3189625397599321E-3</v>
      </c>
      <c r="J99">
        <f t="shared" si="29"/>
        <v>158.22275445155387</v>
      </c>
      <c r="K99" s="7">
        <f t="shared" si="30"/>
        <v>33.664415840756142</v>
      </c>
      <c r="M99" s="9">
        <f t="shared" si="31"/>
        <v>27.808199141400287</v>
      </c>
      <c r="O99">
        <f t="shared" si="32"/>
        <v>2.1276595744680851E-3</v>
      </c>
      <c r="P99">
        <f t="shared" si="33"/>
        <v>7.3494116385958595E-3</v>
      </c>
      <c r="Q99">
        <f t="shared" si="34"/>
        <v>-1.9605520756350698E-3</v>
      </c>
      <c r="R99">
        <f t="shared" si="35"/>
        <v>-5.723835721710165E-4</v>
      </c>
      <c r="S99" s="4">
        <f t="shared" si="36"/>
        <v>1.6710749883301537E-4</v>
      </c>
      <c r="T99">
        <f t="shared" si="37"/>
        <v>6.7770280664248431E-3</v>
      </c>
      <c r="U99">
        <f t="shared" si="38"/>
        <v>147.51246740465041</v>
      </c>
      <c r="V99" s="7">
        <f t="shared" si="39"/>
        <v>31.385631362691576</v>
      </c>
      <c r="X99" s="2">
        <f t="shared" si="41"/>
        <v>20.921377401782131</v>
      </c>
    </row>
    <row r="100" spans="1:24">
      <c r="A100" s="2">
        <f t="shared" si="40"/>
        <v>21.967446271871239</v>
      </c>
      <c r="B100">
        <f t="shared" si="21"/>
        <v>1.3802553565167835E-4</v>
      </c>
      <c r="C100">
        <f t="shared" si="22"/>
        <v>6.9012767825839174E-4</v>
      </c>
      <c r="D100">
        <f t="shared" si="23"/>
        <v>2.1276595744680851E-3</v>
      </c>
      <c r="E100">
        <f t="shared" si="24"/>
        <v>7.0267545422672611E-3</v>
      </c>
      <c r="F100">
        <f t="shared" si="25"/>
        <v>-2.2897259343133275E-3</v>
      </c>
      <c r="G100">
        <f t="shared" si="26"/>
        <v>-9.9742347544966217E-4</v>
      </c>
      <c r="H100" s="4">
        <f t="shared" si="27"/>
        <v>-1.6206635984524235E-4</v>
      </c>
      <c r="I100">
        <f t="shared" si="28"/>
        <v>6.7194587450759907E-3</v>
      </c>
      <c r="J100">
        <f t="shared" si="29"/>
        <v>148.77824280790665</v>
      </c>
      <c r="K100" s="7">
        <f t="shared" si="30"/>
        <v>31.65494527827801</v>
      </c>
      <c r="M100" s="9">
        <f t="shared" si="31"/>
        <v>26.579717277498087</v>
      </c>
      <c r="O100">
        <f t="shared" si="32"/>
        <v>2.1276595744680851E-3</v>
      </c>
      <c r="P100">
        <f t="shared" si="33"/>
        <v>7.7168822205256529E-3</v>
      </c>
      <c r="Q100">
        <f t="shared" si="34"/>
        <v>-1.9749732384261626E-3</v>
      </c>
      <c r="R100">
        <f t="shared" si="35"/>
        <v>-5.4913698432735485E-4</v>
      </c>
      <c r="S100" s="4">
        <f t="shared" si="36"/>
        <v>1.5268633604192255E-4</v>
      </c>
      <c r="T100">
        <f t="shared" si="37"/>
        <v>7.1677452361982984E-3</v>
      </c>
      <c r="U100">
        <f t="shared" si="38"/>
        <v>139.48224435020572</v>
      </c>
      <c r="V100" s="7">
        <f t="shared" si="39"/>
        <v>29.677073266001216</v>
      </c>
      <c r="X100" s="2">
        <f t="shared" si="41"/>
        <v>21.967446271871239</v>
      </c>
    </row>
    <row r="101" spans="1:24">
      <c r="A101" s="2">
        <f t="shared" si="40"/>
        <v>23.0658185854648</v>
      </c>
      <c r="B101">
        <f t="shared" si="21"/>
        <v>1.4492681243426228E-4</v>
      </c>
      <c r="C101">
        <f t="shared" si="22"/>
        <v>7.2463406217131144E-4</v>
      </c>
      <c r="D101">
        <f t="shared" si="23"/>
        <v>2.1276595744680851E-3</v>
      </c>
      <c r="E101">
        <f t="shared" si="24"/>
        <v>7.3780922693806247E-3</v>
      </c>
      <c r="F101">
        <f t="shared" si="25"/>
        <v>-2.324188806420613E-3</v>
      </c>
      <c r="G101">
        <f t="shared" si="26"/>
        <v>-9.64224558457166E-4</v>
      </c>
      <c r="H101" s="4">
        <f t="shared" si="27"/>
        <v>-1.9652923195252791E-4</v>
      </c>
      <c r="I101">
        <f t="shared" si="28"/>
        <v>7.1385017730947707E-3</v>
      </c>
      <c r="J101">
        <f t="shared" si="29"/>
        <v>140.03235866690659</v>
      </c>
      <c r="K101" s="7">
        <f t="shared" si="30"/>
        <v>29.794118865299275</v>
      </c>
      <c r="M101" s="9">
        <f t="shared" si="31"/>
        <v>25.397561925291605</v>
      </c>
      <c r="O101">
        <f t="shared" si="32"/>
        <v>2.1276595744680851E-3</v>
      </c>
      <c r="P101">
        <f t="shared" si="33"/>
        <v>8.1027263315519363E-3</v>
      </c>
      <c r="Q101">
        <f t="shared" si="34"/>
        <v>-1.9882383757675514E-3</v>
      </c>
      <c r="R101">
        <f t="shared" si="35"/>
        <v>-5.2650031116031925E-4</v>
      </c>
      <c r="S101" s="4">
        <f t="shared" si="36"/>
        <v>1.3942119870053371E-4</v>
      </c>
      <c r="T101">
        <f t="shared" si="37"/>
        <v>7.5762260203916174E-3</v>
      </c>
      <c r="U101">
        <f t="shared" si="38"/>
        <v>131.969494446244</v>
      </c>
      <c r="V101" s="7">
        <f t="shared" si="39"/>
        <v>28.078615839626384</v>
      </c>
      <c r="X101" s="2">
        <f t="shared" si="41"/>
        <v>23.0658185854648</v>
      </c>
    </row>
    <row r="102" spans="1:24">
      <c r="A102" s="2">
        <f t="shared" si="40"/>
        <v>24.21910951473804</v>
      </c>
      <c r="B102">
        <f t="shared" si="21"/>
        <v>1.5217315305597539E-4</v>
      </c>
      <c r="C102">
        <f t="shared" si="22"/>
        <v>7.608657652798769E-4</v>
      </c>
      <c r="D102">
        <f t="shared" si="23"/>
        <v>2.1276595744680851E-3</v>
      </c>
      <c r="E102">
        <f t="shared" si="24"/>
        <v>7.7469968828496553E-3</v>
      </c>
      <c r="F102">
        <f t="shared" si="25"/>
        <v>-2.3563572840422176E-3</v>
      </c>
      <c r="G102">
        <f t="shared" si="26"/>
        <v>-9.3101917476236782E-4</v>
      </c>
      <c r="H102" s="4">
        <f t="shared" si="27"/>
        <v>-2.2869770957413245E-4</v>
      </c>
      <c r="I102">
        <f t="shared" si="28"/>
        <v>7.5768434733671647E-3</v>
      </c>
      <c r="J102">
        <f t="shared" si="29"/>
        <v>131.92100173611206</v>
      </c>
      <c r="K102" s="7">
        <f t="shared" si="30"/>
        <v>28.068298241725973</v>
      </c>
      <c r="M102" s="9">
        <f t="shared" si="31"/>
        <v>24.261009451090661</v>
      </c>
      <c r="O102">
        <f t="shared" si="32"/>
        <v>2.1276595744680851E-3</v>
      </c>
      <c r="P102">
        <f t="shared" si="33"/>
        <v>8.5078626481295324E-3</v>
      </c>
      <c r="Q102">
        <f t="shared" si="34"/>
        <v>-2.0004253046591444E-3</v>
      </c>
      <c r="R102">
        <f t="shared" si="35"/>
        <v>-5.0450238150640567E-4</v>
      </c>
      <c r="S102" s="4">
        <f t="shared" si="36"/>
        <v>1.2723426980894076E-4</v>
      </c>
      <c r="T102">
        <f t="shared" si="37"/>
        <v>8.0033602666231274E-3</v>
      </c>
      <c r="U102">
        <f t="shared" si="38"/>
        <v>124.93173163480105</v>
      </c>
      <c r="V102" s="7">
        <f t="shared" si="39"/>
        <v>26.581219496766181</v>
      </c>
      <c r="X102" s="2">
        <f t="shared" si="41"/>
        <v>24.21910951473804</v>
      </c>
    </row>
    <row r="103" spans="1:24">
      <c r="A103" s="2">
        <f t="shared" si="40"/>
        <v>25.430064990474943</v>
      </c>
      <c r="B103">
        <f t="shared" si="21"/>
        <v>1.5978181070877415E-4</v>
      </c>
      <c r="C103">
        <f t="shared" si="22"/>
        <v>7.9890905354387072E-4</v>
      </c>
      <c r="D103">
        <f t="shared" si="23"/>
        <v>2.1276595744680851E-3</v>
      </c>
      <c r="E103">
        <f t="shared" si="24"/>
        <v>8.134346726992139E-3</v>
      </c>
      <c r="F103">
        <f t="shared" si="25"/>
        <v>-2.3863149704775603E-3</v>
      </c>
      <c r="G103">
        <f t="shared" si="26"/>
        <v>-8.9795784914969414E-4</v>
      </c>
      <c r="H103" s="4">
        <f t="shared" si="27"/>
        <v>-2.5865539600947521E-4</v>
      </c>
      <c r="I103">
        <f t="shared" si="28"/>
        <v>8.0352979313863156E-3</v>
      </c>
      <c r="J103">
        <f t="shared" si="29"/>
        <v>124.3864653374543</v>
      </c>
      <c r="K103" s="7">
        <f t="shared" si="30"/>
        <v>26.465205390947723</v>
      </c>
      <c r="M103" s="9">
        <f t="shared" si="31"/>
        <v>23.169203660292297</v>
      </c>
      <c r="O103">
        <f t="shared" si="32"/>
        <v>2.1276595744680851E-3</v>
      </c>
      <c r="P103">
        <f t="shared" si="33"/>
        <v>8.9332557805360084E-3</v>
      </c>
      <c r="Q103">
        <f t="shared" si="34"/>
        <v>-2.0116091416267543E-3</v>
      </c>
      <c r="R103">
        <f t="shared" si="35"/>
        <v>-4.8316468371908489E-4</v>
      </c>
      <c r="S103" s="4">
        <f t="shared" si="36"/>
        <v>1.1605043284133084E-4</v>
      </c>
      <c r="T103">
        <f t="shared" si="37"/>
        <v>8.4500910968169241E-3</v>
      </c>
      <c r="U103">
        <f t="shared" si="38"/>
        <v>118.33076064767874</v>
      </c>
      <c r="V103" s="7">
        <f t="shared" si="39"/>
        <v>25.176757584612499</v>
      </c>
      <c r="X103" s="2">
        <f t="shared" si="41"/>
        <v>25.430064990474943</v>
      </c>
    </row>
    <row r="104" spans="1:24">
      <c r="A104" s="2">
        <f t="shared" si="40"/>
        <v>26.701568239998689</v>
      </c>
      <c r="B104">
        <f t="shared" si="21"/>
        <v>1.6777090124421283E-4</v>
      </c>
      <c r="C104">
        <f t="shared" si="22"/>
        <v>8.3885450622106419E-4</v>
      </c>
      <c r="D104">
        <f t="shared" si="23"/>
        <v>2.1276595744680851E-3</v>
      </c>
      <c r="E104">
        <f t="shared" si="24"/>
        <v>8.5410640633417443E-3</v>
      </c>
      <c r="F104">
        <f t="shared" si="25"/>
        <v>-2.4141539617563725E-3</v>
      </c>
      <c r="G104">
        <f t="shared" si="26"/>
        <v>-8.6517477718300623E-4</v>
      </c>
      <c r="H104" s="4">
        <f t="shared" si="27"/>
        <v>-2.8649438728828736E-4</v>
      </c>
      <c r="I104">
        <f t="shared" si="28"/>
        <v>8.5147437923798006E-3</v>
      </c>
      <c r="J104">
        <f t="shared" si="29"/>
        <v>117.37692277902268</v>
      </c>
      <c r="K104" s="7">
        <f t="shared" si="30"/>
        <v>24.973813357238868</v>
      </c>
      <c r="M104" s="9">
        <f t="shared" si="31"/>
        <v>22.121178140627105</v>
      </c>
      <c r="O104">
        <f t="shared" si="32"/>
        <v>2.1276595744680851E-3</v>
      </c>
      <c r="P104">
        <f t="shared" si="33"/>
        <v>9.3799185695628076E-3</v>
      </c>
      <c r="Q104">
        <f t="shared" si="34"/>
        <v>-2.0218619155612208E-3</v>
      </c>
      <c r="R104">
        <f t="shared" si="35"/>
        <v>-4.6250217004823385E-4</v>
      </c>
      <c r="S104" s="4">
        <f t="shared" si="36"/>
        <v>1.0579765890686432E-4</v>
      </c>
      <c r="T104">
        <f t="shared" si="37"/>
        <v>8.9174163995145734E-3</v>
      </c>
      <c r="U104">
        <f t="shared" si="38"/>
        <v>112.13221223266879</v>
      </c>
      <c r="V104" s="7">
        <f t="shared" si="39"/>
        <v>23.85791749631251</v>
      </c>
      <c r="X104" s="2">
        <f t="shared" si="41"/>
        <v>26.701568239998689</v>
      </c>
    </row>
    <row r="105" spans="1:24">
      <c r="A105" s="2">
        <f t="shared" si="40"/>
        <v>28.036646651998623</v>
      </c>
      <c r="B105">
        <f t="shared" si="21"/>
        <v>1.7615944630642349E-4</v>
      </c>
      <c r="C105">
        <f t="shared" si="22"/>
        <v>8.8079723153211748E-4</v>
      </c>
      <c r="D105">
        <f t="shared" si="23"/>
        <v>2.1276595744680851E-3</v>
      </c>
      <c r="E105">
        <f t="shared" si="24"/>
        <v>8.9681172665088318E-3</v>
      </c>
      <c r="F105">
        <f t="shared" si="25"/>
        <v>-2.4399725247699314E-3</v>
      </c>
      <c r="G105">
        <f t="shared" si="26"/>
        <v>-8.3278812366440488E-4</v>
      </c>
      <c r="H105" s="4">
        <f t="shared" si="27"/>
        <v>-3.1231295030184625E-4</v>
      </c>
      <c r="I105">
        <f t="shared" si="28"/>
        <v>9.0161263743765447E-3</v>
      </c>
      <c r="J105">
        <f t="shared" si="29"/>
        <v>110.84589488142582</v>
      </c>
      <c r="K105" s="7">
        <f t="shared" si="30"/>
        <v>23.584232953494858</v>
      </c>
      <c r="M105" s="9">
        <f t="shared" si="31"/>
        <v>21.115876592021891</v>
      </c>
      <c r="O105">
        <f t="shared" si="32"/>
        <v>2.1276595744680851E-3</v>
      </c>
      <c r="P105">
        <f t="shared" si="33"/>
        <v>9.848914498040949E-3</v>
      </c>
      <c r="Q105">
        <f t="shared" si="34"/>
        <v>-2.0312522930598662E-3</v>
      </c>
      <c r="R105">
        <f t="shared" si="35"/>
        <v>-4.4252402356043086E-4</v>
      </c>
      <c r="S105" s="4">
        <f t="shared" si="36"/>
        <v>9.6407281408218953E-5</v>
      </c>
      <c r="T105">
        <f t="shared" si="37"/>
        <v>9.406390474480518E-3</v>
      </c>
      <c r="U105">
        <f t="shared" si="38"/>
        <v>106.30512145527486</v>
      </c>
      <c r="V105" s="7">
        <f t="shared" si="39"/>
        <v>22.61811094793082</v>
      </c>
      <c r="X105" s="2">
        <f t="shared" si="41"/>
        <v>28.036646651998623</v>
      </c>
    </row>
    <row r="106" spans="1:24">
      <c r="A106" s="2">
        <f t="shared" si="40"/>
        <v>29.438478984598557</v>
      </c>
      <c r="B106">
        <f t="shared" si="21"/>
        <v>1.8496741862174468E-4</v>
      </c>
      <c r="C106">
        <f t="shared" si="22"/>
        <v>9.2483709310872339E-4</v>
      </c>
      <c r="D106">
        <f t="shared" si="23"/>
        <v>2.1276595744680851E-3</v>
      </c>
      <c r="E106">
        <f t="shared" si="24"/>
        <v>9.4165231298342748E-3</v>
      </c>
      <c r="F106">
        <f t="shared" si="25"/>
        <v>-2.4638730159646919E-3</v>
      </c>
      <c r="G106">
        <f t="shared" si="26"/>
        <v>-8.0090058200106703E-4</v>
      </c>
      <c r="H106" s="4">
        <f t="shared" si="27"/>
        <v>-3.3621344149660677E-4</v>
      </c>
      <c r="I106">
        <f t="shared" si="28"/>
        <v>9.5404596409419309E-3</v>
      </c>
      <c r="J106">
        <f t="shared" si="29"/>
        <v>104.75172668415499</v>
      </c>
      <c r="K106" s="7">
        <f t="shared" si="30"/>
        <v>22.287601422160634</v>
      </c>
      <c r="M106" s="9">
        <f t="shared" si="31"/>
        <v>20.152171158031361</v>
      </c>
      <c r="O106">
        <f t="shared" si="32"/>
        <v>2.1276595744680851E-3</v>
      </c>
      <c r="P106">
        <f t="shared" si="33"/>
        <v>1.0341360222942998E-2</v>
      </c>
      <c r="Q106">
        <f t="shared" si="34"/>
        <v>-2.0398453999690347E-3</v>
      </c>
      <c r="R106">
        <f t="shared" si="35"/>
        <v>-4.2323437939747425E-4</v>
      </c>
      <c r="S106" s="4">
        <f t="shared" si="36"/>
        <v>8.7814174499050487E-5</v>
      </c>
      <c r="T106">
        <f t="shared" si="37"/>
        <v>9.9181258435455232E-3</v>
      </c>
      <c r="U106">
        <f t="shared" si="38"/>
        <v>100.82154857018347</v>
      </c>
      <c r="V106" s="7">
        <f t="shared" si="39"/>
        <v>21.451393312804992</v>
      </c>
      <c r="X106" s="2">
        <f t="shared" si="41"/>
        <v>29.438478984598557</v>
      </c>
    </row>
    <row r="107" spans="1:24">
      <c r="A107" s="2">
        <f t="shared" si="40"/>
        <v>30.910402933828486</v>
      </c>
      <c r="B107">
        <f t="shared" si="21"/>
        <v>1.9421578955283191E-4</v>
      </c>
      <c r="C107">
        <f t="shared" si="22"/>
        <v>9.7107894776415958E-4</v>
      </c>
      <c r="D107">
        <f t="shared" si="23"/>
        <v>2.1276595744680851E-3</v>
      </c>
      <c r="E107">
        <f t="shared" si="24"/>
        <v>9.8873492863259874E-3</v>
      </c>
      <c r="F107">
        <f t="shared" si="25"/>
        <v>-2.4859600519035775E-3</v>
      </c>
      <c r="G107">
        <f t="shared" si="26"/>
        <v>-7.6960013361087058E-4</v>
      </c>
      <c r="H107" s="4">
        <f t="shared" si="27"/>
        <v>-3.5830047743549238E-4</v>
      </c>
      <c r="I107">
        <f t="shared" si="28"/>
        <v>1.0088828100479275E-2</v>
      </c>
      <c r="J107">
        <f t="shared" si="29"/>
        <v>99.057090015120309</v>
      </c>
      <c r="K107" s="7">
        <f t="shared" si="30"/>
        <v>21.075976598961766</v>
      </c>
      <c r="M107" s="9">
        <f t="shared" si="31"/>
        <v>19.228878815346071</v>
      </c>
      <c r="O107">
        <f t="shared" si="32"/>
        <v>2.1276595744680851E-3</v>
      </c>
      <c r="P107">
        <f t="shared" si="33"/>
        <v>1.0858428234090146E-2</v>
      </c>
      <c r="Q107">
        <f t="shared" si="34"/>
        <v>-2.0477027238682824E-3</v>
      </c>
      <c r="R107">
        <f t="shared" si="35"/>
        <v>-4.0463299515133946E-4</v>
      </c>
      <c r="S107" s="4">
        <f t="shared" si="36"/>
        <v>7.9956850599802783E-5</v>
      </c>
      <c r="T107">
        <f t="shared" si="37"/>
        <v>1.0453795238938806E-2</v>
      </c>
      <c r="U107">
        <f t="shared" si="38"/>
        <v>95.656240429550408</v>
      </c>
      <c r="V107" s="7">
        <f t="shared" si="39"/>
        <v>20.352391580755409</v>
      </c>
      <c r="X107" s="2">
        <f t="shared" si="41"/>
        <v>30.910402933828486</v>
      </c>
    </row>
    <row r="108" spans="1:24">
      <c r="A108" s="2">
        <f t="shared" si="40"/>
        <v>32.455923080519909</v>
      </c>
      <c r="B108">
        <f t="shared" si="21"/>
        <v>2.039265790304735E-4</v>
      </c>
      <c r="C108">
        <f t="shared" si="22"/>
        <v>1.0196328951523675E-3</v>
      </c>
      <c r="D108">
        <f t="shared" si="23"/>
        <v>2.1276595744680851E-3</v>
      </c>
      <c r="E108">
        <f t="shared" si="24"/>
        <v>1.0381716750642287E-2</v>
      </c>
      <c r="F108">
        <f t="shared" si="25"/>
        <v>-2.5063389322199157E-3</v>
      </c>
      <c r="G108">
        <f t="shared" si="26"/>
        <v>-7.3896095207374958E-4</v>
      </c>
      <c r="H108" s="4">
        <f t="shared" si="27"/>
        <v>-3.7867935775183059E-4</v>
      </c>
      <c r="I108">
        <f t="shared" si="28"/>
        <v>1.0662388693720905E-2</v>
      </c>
      <c r="J108">
        <f t="shared" si="29"/>
        <v>93.728521036997819</v>
      </c>
      <c r="K108" s="7">
        <f t="shared" si="30"/>
        <v>19.942238518510177</v>
      </c>
      <c r="M108" s="9">
        <f t="shared" si="31"/>
        <v>18.344775908365364</v>
      </c>
      <c r="O108">
        <f t="shared" si="32"/>
        <v>2.1276595744680851E-3</v>
      </c>
      <c r="P108">
        <f t="shared" si="33"/>
        <v>1.1401349645794654E-2</v>
      </c>
      <c r="Q108">
        <f t="shared" si="34"/>
        <v>-2.0548820835241369E-3</v>
      </c>
      <c r="R108">
        <f t="shared" si="35"/>
        <v>-3.8671586756242477E-4</v>
      </c>
      <c r="S108" s="4">
        <f t="shared" si="36"/>
        <v>7.2777490943948253E-5</v>
      </c>
      <c r="T108">
        <f t="shared" si="37"/>
        <v>1.101463377823223E-2</v>
      </c>
      <c r="U108">
        <f t="shared" si="38"/>
        <v>90.786329563097084</v>
      </c>
      <c r="V108" s="7">
        <f t="shared" si="39"/>
        <v>19.316240332573848</v>
      </c>
      <c r="X108" s="2">
        <f t="shared" si="41"/>
        <v>32.455923080519909</v>
      </c>
    </row>
    <row r="109" spans="1:24">
      <c r="A109" s="2">
        <f t="shared" si="40"/>
        <v>34.078719234545908</v>
      </c>
      <c r="B109">
        <f t="shared" si="21"/>
        <v>2.141229079819972E-4</v>
      </c>
      <c r="C109">
        <f t="shared" si="22"/>
        <v>1.070614539909986E-3</v>
      </c>
      <c r="D109">
        <f t="shared" si="23"/>
        <v>2.1276595744680851E-3</v>
      </c>
      <c r="E109">
        <f t="shared" si="24"/>
        <v>1.0900802588174403E-2</v>
      </c>
      <c r="F109">
        <f t="shared" si="25"/>
        <v>-2.5251143071246813E-3</v>
      </c>
      <c r="G109">
        <f t="shared" si="26"/>
        <v>-7.0904440337269195E-4</v>
      </c>
      <c r="H109" s="4">
        <f t="shared" si="27"/>
        <v>-3.9745473265659619E-4</v>
      </c>
      <c r="I109">
        <f t="shared" si="28"/>
        <v>1.1262372724711697E-2</v>
      </c>
      <c r="J109">
        <f t="shared" si="29"/>
        <v>88.735996923644038</v>
      </c>
      <c r="K109" s="7">
        <f t="shared" si="30"/>
        <v>18.879999345456177</v>
      </c>
      <c r="M109" s="9">
        <f t="shared" si="31"/>
        <v>17.498610936949778</v>
      </c>
      <c r="O109">
        <f t="shared" si="32"/>
        <v>2.1276595744680851E-3</v>
      </c>
      <c r="P109">
        <f t="shared" si="33"/>
        <v>1.1971417128084388E-2</v>
      </c>
      <c r="Q109">
        <f t="shared" si="34"/>
        <v>-2.0614376527582088E-3</v>
      </c>
      <c r="R109">
        <f t="shared" si="35"/>
        <v>-3.6947579467502963E-4</v>
      </c>
      <c r="S109" s="4">
        <f t="shared" si="36"/>
        <v>6.6221921709876379E-5</v>
      </c>
      <c r="T109">
        <f t="shared" si="37"/>
        <v>1.1601941333409358E-2</v>
      </c>
      <c r="U109">
        <f t="shared" si="38"/>
        <v>86.191067683683741</v>
      </c>
      <c r="V109" s="7">
        <f t="shared" si="39"/>
        <v>18.338525039081649</v>
      </c>
      <c r="X109" s="2">
        <f t="shared" si="41"/>
        <v>34.078719234545908</v>
      </c>
    </row>
    <row r="110" spans="1:24">
      <c r="A110" s="2">
        <f t="shared" si="40"/>
        <v>35.782655196273204</v>
      </c>
      <c r="B110">
        <f t="shared" si="21"/>
        <v>2.2482905338109708E-4</v>
      </c>
      <c r="C110">
        <f t="shared" si="22"/>
        <v>1.1241452669054853E-3</v>
      </c>
      <c r="D110">
        <f t="shared" si="23"/>
        <v>2.1276595744680851E-3</v>
      </c>
      <c r="E110">
        <f t="shared" si="24"/>
        <v>1.1445842717583124E-2</v>
      </c>
      <c r="F110">
        <f t="shared" si="25"/>
        <v>-2.5423890755030707E-3</v>
      </c>
      <c r="G110">
        <f t="shared" si="26"/>
        <v>-6.7990010066363714E-4</v>
      </c>
      <c r="H110" s="4">
        <f t="shared" si="27"/>
        <v>-4.147295010349856E-4</v>
      </c>
      <c r="I110">
        <f t="shared" si="28"/>
        <v>1.1890087883824972E-2</v>
      </c>
      <c r="J110">
        <f t="shared" si="29"/>
        <v>84.052552645910652</v>
      </c>
      <c r="K110" s="7">
        <f t="shared" si="30"/>
        <v>17.88352183955546</v>
      </c>
      <c r="M110" s="9">
        <f t="shared" si="31"/>
        <v>16.689115718876607</v>
      </c>
      <c r="O110">
        <f t="shared" si="32"/>
        <v>2.1276595744680851E-3</v>
      </c>
      <c r="P110">
        <f t="shared" si="33"/>
        <v>1.2569987984488608E-2</v>
      </c>
      <c r="Q110">
        <f t="shared" si="34"/>
        <v>-2.0674200276320446E-3</v>
      </c>
      <c r="R110">
        <f t="shared" si="35"/>
        <v>-3.529028840691292E-4</v>
      </c>
      <c r="S110" s="4">
        <f t="shared" si="36"/>
        <v>6.0239546836040551E-5</v>
      </c>
      <c r="T110">
        <f t="shared" si="37"/>
        <v>1.2217085100419479E-2</v>
      </c>
      <c r="U110">
        <f t="shared" si="38"/>
        <v>81.851590276406696</v>
      </c>
      <c r="V110" s="7">
        <f t="shared" si="39"/>
        <v>17.415231973703552</v>
      </c>
      <c r="X110" s="2">
        <f t="shared" si="41"/>
        <v>35.782655196273204</v>
      </c>
    </row>
    <row r="111" spans="1:24">
      <c r="A111" s="2">
        <f t="shared" si="40"/>
        <v>37.571787956086865</v>
      </c>
      <c r="B111">
        <f t="shared" si="21"/>
        <v>2.3607050605015193E-4</v>
      </c>
      <c r="C111">
        <f t="shared" si="22"/>
        <v>1.1803525302507597E-3</v>
      </c>
      <c r="D111">
        <f t="shared" si="23"/>
        <v>2.1276595744680851E-3</v>
      </c>
      <c r="E111">
        <f t="shared" si="24"/>
        <v>1.201813485346228E-2</v>
      </c>
      <c r="F111">
        <f t="shared" si="25"/>
        <v>-2.5582634954878247E-3</v>
      </c>
      <c r="G111">
        <f t="shared" si="26"/>
        <v>-6.5156697910104277E-4</v>
      </c>
      <c r="H111" s="4">
        <f t="shared" si="27"/>
        <v>-4.3060392101973953E-4</v>
      </c>
      <c r="I111">
        <f t="shared" si="28"/>
        <v>1.2546920404611996E-2</v>
      </c>
      <c r="J111">
        <f t="shared" si="29"/>
        <v>79.653936883411163</v>
      </c>
      <c r="K111" s="7">
        <f t="shared" si="30"/>
        <v>16.94764614540663</v>
      </c>
      <c r="M111" s="9">
        <f t="shared" si="31"/>
        <v>15.915015055719692</v>
      </c>
      <c r="O111">
        <f t="shared" si="32"/>
        <v>2.1276595744680851E-3</v>
      </c>
      <c r="P111">
        <f t="shared" si="33"/>
        <v>1.3198487383713039E-2</v>
      </c>
      <c r="Q111">
        <f t="shared" si="34"/>
        <v>-2.0728763272844608E-3</v>
      </c>
      <c r="R111">
        <f t="shared" si="35"/>
        <v>-3.3698500889313909E-4</v>
      </c>
      <c r="S111" s="4">
        <f t="shared" si="36"/>
        <v>5.4783247183624352E-5</v>
      </c>
      <c r="T111">
        <f t="shared" si="37"/>
        <v>1.2861502374819899E-2</v>
      </c>
      <c r="U111">
        <f t="shared" si="38"/>
        <v>77.750709008753461</v>
      </c>
      <c r="V111" s="7">
        <f t="shared" si="39"/>
        <v>16.542704044415629</v>
      </c>
      <c r="X111" s="2">
        <f t="shared" si="41"/>
        <v>37.571787956086865</v>
      </c>
    </row>
    <row r="112" spans="1:24">
      <c r="A112" s="2">
        <f t="shared" si="40"/>
        <v>39.450377353891213</v>
      </c>
      <c r="B112">
        <f t="shared" si="21"/>
        <v>2.4787403135265954E-4</v>
      </c>
      <c r="C112">
        <f t="shared" si="22"/>
        <v>1.2393701567632977E-3</v>
      </c>
      <c r="D112">
        <f t="shared" si="23"/>
        <v>2.1276595744680851E-3</v>
      </c>
      <c r="E112">
        <f t="shared" si="24"/>
        <v>1.2619041596135394E-2</v>
      </c>
      <c r="F112">
        <f t="shared" si="25"/>
        <v>-2.5728344869174816E-3</v>
      </c>
      <c r="G112">
        <f t="shared" si="26"/>
        <v>-6.2407436298825519E-4</v>
      </c>
      <c r="H112" s="4">
        <f t="shared" si="27"/>
        <v>-4.4517491244939643E-4</v>
      </c>
      <c r="I112">
        <f t="shared" si="28"/>
        <v>1.3234337389910438E-2</v>
      </c>
      <c r="J112">
        <f t="shared" si="29"/>
        <v>75.518304928237797</v>
      </c>
      <c r="K112" s="7">
        <f t="shared" si="30"/>
        <v>16.067724452816552</v>
      </c>
      <c r="M112" s="9">
        <f t="shared" si="31"/>
        <v>15.175035033196401</v>
      </c>
      <c r="O112">
        <f t="shared" si="32"/>
        <v>2.1276595744680851E-3</v>
      </c>
      <c r="P112">
        <f t="shared" si="33"/>
        <v>1.3858411752898692E-2</v>
      </c>
      <c r="Q112">
        <f t="shared" si="34"/>
        <v>-2.0778503201210499E-3</v>
      </c>
      <c r="R112">
        <f t="shared" si="35"/>
        <v>-3.217082142096752E-4</v>
      </c>
      <c r="S112" s="4">
        <f t="shared" si="36"/>
        <v>4.9809254347035238E-5</v>
      </c>
      <c r="T112">
        <f t="shared" si="37"/>
        <v>1.3536703538689018E-2</v>
      </c>
      <c r="U112">
        <f t="shared" si="38"/>
        <v>73.872728880508092</v>
      </c>
      <c r="V112" s="7">
        <f t="shared" si="39"/>
        <v>15.717601889469806</v>
      </c>
      <c r="X112" s="2">
        <f t="shared" si="41"/>
        <v>39.450377353891213</v>
      </c>
    </row>
    <row r="113" spans="1:24">
      <c r="A113" s="2">
        <f t="shared" si="40"/>
        <v>41.422896221585773</v>
      </c>
      <c r="B113">
        <f t="shared" si="21"/>
        <v>2.6026773292029255E-4</v>
      </c>
      <c r="C113">
        <f t="shared" si="22"/>
        <v>1.3013386646014628E-3</v>
      </c>
      <c r="D113">
        <f t="shared" si="23"/>
        <v>2.1276595744680851E-3</v>
      </c>
      <c r="E113">
        <f t="shared" si="24"/>
        <v>1.3249993675942165E-2</v>
      </c>
      <c r="F113">
        <f t="shared" si="25"/>
        <v>-2.5861951039618906E-3</v>
      </c>
      <c r="G113">
        <f t="shared" si="26"/>
        <v>-5.9744300369521982E-4</v>
      </c>
      <c r="H113" s="4">
        <f t="shared" si="27"/>
        <v>-4.585355294938055E-4</v>
      </c>
      <c r="I113">
        <f t="shared" si="28"/>
        <v>1.3953889336848409E-2</v>
      </c>
      <c r="J113">
        <f t="shared" si="29"/>
        <v>71.625945833705998</v>
      </c>
      <c r="K113" s="7">
        <f t="shared" si="30"/>
        <v>15.239562943341703</v>
      </c>
      <c r="M113" s="9">
        <f t="shared" si="31"/>
        <v>14.467910085627963</v>
      </c>
      <c r="O113">
        <f t="shared" si="32"/>
        <v>2.1276595744680851E-3</v>
      </c>
      <c r="P113">
        <f t="shared" si="33"/>
        <v>1.4551332340543628E-2</v>
      </c>
      <c r="Q113">
        <f t="shared" si="34"/>
        <v>-2.0823825683207813E-3</v>
      </c>
      <c r="R113">
        <f t="shared" si="35"/>
        <v>-3.0705707669242819E-4</v>
      </c>
      <c r="S113" s="4">
        <f t="shared" si="36"/>
        <v>4.5277006147303837E-5</v>
      </c>
      <c r="T113">
        <f t="shared" si="37"/>
        <v>1.42442752638512E-2</v>
      </c>
      <c r="U113">
        <f t="shared" si="38"/>
        <v>70.20328726677792</v>
      </c>
      <c r="V113" s="7">
        <f t="shared" si="39"/>
        <v>14.936869631229344</v>
      </c>
      <c r="X113" s="2">
        <f t="shared" si="41"/>
        <v>41.422896221585773</v>
      </c>
    </row>
    <row r="114" spans="1:24">
      <c r="A114" s="2">
        <f t="shared" si="40"/>
        <v>43.494041032665066</v>
      </c>
      <c r="B114">
        <f t="shared" si="21"/>
        <v>2.7328111956630721E-4</v>
      </c>
      <c r="C114">
        <f t="shared" si="22"/>
        <v>1.366405597831536E-3</v>
      </c>
      <c r="D114">
        <f t="shared" si="23"/>
        <v>2.1276595744680851E-3</v>
      </c>
      <c r="E114">
        <f t="shared" si="24"/>
        <v>1.3912493359739276E-2</v>
      </c>
      <c r="F114">
        <f t="shared" si="25"/>
        <v>-2.5984341561231215E-3</v>
      </c>
      <c r="G114">
        <f t="shared" si="26"/>
        <v>-5.7168607226085969E-4</v>
      </c>
      <c r="H114" s="4">
        <f t="shared" si="27"/>
        <v>-4.7077458165503639E-4</v>
      </c>
      <c r="I114">
        <f t="shared" si="28"/>
        <v>1.4707212885309951E-2</v>
      </c>
      <c r="J114">
        <f t="shared" si="29"/>
        <v>67.959040798113179</v>
      </c>
      <c r="K114" s="7">
        <f t="shared" si="30"/>
        <v>14.459370382577273</v>
      </c>
      <c r="M114" s="9">
        <f t="shared" si="31"/>
        <v>13.792388950021213</v>
      </c>
      <c r="O114">
        <f t="shared" si="32"/>
        <v>2.1276595744680851E-3</v>
      </c>
      <c r="P114">
        <f t="shared" si="33"/>
        <v>1.5278898957570812E-2</v>
      </c>
      <c r="Q114">
        <f t="shared" si="34"/>
        <v>-2.0865105847744916E-3</v>
      </c>
      <c r="R114">
        <f t="shared" si="35"/>
        <v>-2.9301502102871673E-4</v>
      </c>
      <c r="S114" s="4">
        <f t="shared" si="36"/>
        <v>4.1148989693593537E-5</v>
      </c>
      <c r="T114">
        <f t="shared" si="37"/>
        <v>1.4985883936542096E-2</v>
      </c>
      <c r="U114">
        <f t="shared" si="38"/>
        <v>66.729212264665179</v>
      </c>
      <c r="V114" s="7">
        <f t="shared" si="39"/>
        <v>14.197704737162804</v>
      </c>
      <c r="X114" s="2">
        <f t="shared" si="41"/>
        <v>43.494041032665066</v>
      </c>
    </row>
    <row r="115" spans="1:24">
      <c r="A115" s="2">
        <f t="shared" si="40"/>
        <v>45.66874308429832</v>
      </c>
      <c r="B115">
        <f t="shared" si="21"/>
        <v>2.8694517554462255E-4</v>
      </c>
      <c r="C115">
        <f t="shared" si="22"/>
        <v>1.4347258777231127E-3</v>
      </c>
      <c r="D115">
        <f t="shared" si="23"/>
        <v>2.1276595744680851E-3</v>
      </c>
      <c r="E115">
        <f t="shared" si="24"/>
        <v>1.4608118027726238E-2</v>
      </c>
      <c r="F115">
        <f t="shared" si="25"/>
        <v>-2.6096359565249859E-3</v>
      </c>
      <c r="G115">
        <f t="shared" si="26"/>
        <v>-5.4681009531795915E-4</v>
      </c>
      <c r="H115" s="4">
        <f t="shared" si="27"/>
        <v>-4.8197638205690072E-4</v>
      </c>
      <c r="I115">
        <f t="shared" si="28"/>
        <v>1.5496033810131394E-2</v>
      </c>
      <c r="J115">
        <f t="shared" si="29"/>
        <v>64.501449732684648</v>
      </c>
      <c r="K115" s="7">
        <f t="shared" si="30"/>
        <v>13.723712709081841</v>
      </c>
      <c r="M115" s="9">
        <f t="shared" si="31"/>
        <v>13.147239629209238</v>
      </c>
      <c r="O115">
        <f t="shared" si="32"/>
        <v>2.1276595744680851E-3</v>
      </c>
      <c r="P115">
        <f t="shared" si="33"/>
        <v>1.6042843905449352E-2</v>
      </c>
      <c r="Q115">
        <f t="shared" si="34"/>
        <v>-2.0902689975972775E-3</v>
      </c>
      <c r="R115">
        <f t="shared" si="35"/>
        <v>-2.7956459653419167E-4</v>
      </c>
      <c r="S115" s="4">
        <f t="shared" si="36"/>
        <v>3.7390576870807626E-5</v>
      </c>
      <c r="T115">
        <f t="shared" si="37"/>
        <v>1.5763279308915159E-2</v>
      </c>
      <c r="U115">
        <f t="shared" si="38"/>
        <v>63.438398014207486</v>
      </c>
      <c r="V115" s="7">
        <f t="shared" si="39"/>
        <v>13.497531492384571</v>
      </c>
      <c r="X115" s="2">
        <f t="shared" si="41"/>
        <v>45.66874308429832</v>
      </c>
    </row>
    <row r="116" spans="1:24">
      <c r="A116" s="2">
        <f t="shared" si="40"/>
        <v>47.952180238513236</v>
      </c>
      <c r="B116">
        <f t="shared" si="21"/>
        <v>3.0129243432185364E-4</v>
      </c>
      <c r="C116">
        <f t="shared" si="22"/>
        <v>1.5064621716092681E-3</v>
      </c>
      <c r="D116">
        <f t="shared" si="23"/>
        <v>2.1276595744680851E-3</v>
      </c>
      <c r="E116">
        <f t="shared" si="24"/>
        <v>1.5338523929112549E-2</v>
      </c>
      <c r="F116">
        <f t="shared" si="25"/>
        <v>-2.6198801776535475E-3</v>
      </c>
      <c r="G116">
        <f t="shared" si="26"/>
        <v>-5.2281582694374128E-4</v>
      </c>
      <c r="H116" s="4">
        <f t="shared" si="27"/>
        <v>-4.9222060318546233E-4</v>
      </c>
      <c r="I116">
        <f t="shared" si="28"/>
        <v>1.6322170273778074E-2</v>
      </c>
      <c r="J116">
        <f t="shared" si="29"/>
        <v>61.238523058345692</v>
      </c>
      <c r="K116" s="7">
        <f t="shared" si="30"/>
        <v>13.02947299113738</v>
      </c>
      <c r="M116" s="9">
        <f t="shared" si="31"/>
        <v>12.53125347614092</v>
      </c>
      <c r="O116">
        <f t="shared" si="32"/>
        <v>2.1276595744680851E-3</v>
      </c>
      <c r="P116">
        <f t="shared" si="33"/>
        <v>1.6844986100721816E-2</v>
      </c>
      <c r="Q116">
        <f t="shared" si="34"/>
        <v>-2.093689718260875E-3</v>
      </c>
      <c r="R116">
        <f t="shared" si="35"/>
        <v>-2.6668771751213986E-4</v>
      </c>
      <c r="S116" s="4">
        <f t="shared" si="36"/>
        <v>3.3969856207210179E-5</v>
      </c>
      <c r="T116">
        <f t="shared" si="37"/>
        <v>1.6578298383209674E-2</v>
      </c>
      <c r="U116">
        <f t="shared" si="38"/>
        <v>60.319694915422701</v>
      </c>
      <c r="V116" s="7">
        <f t="shared" si="39"/>
        <v>12.833977641579297</v>
      </c>
      <c r="X116" s="2">
        <f t="shared" si="41"/>
        <v>47.952180238513236</v>
      </c>
    </row>
    <row r="117" spans="1:24">
      <c r="A117" s="2">
        <f t="shared" si="40"/>
        <v>50.349789250438903</v>
      </c>
      <c r="B117">
        <f t="shared" si="21"/>
        <v>3.1635705603794638E-4</v>
      </c>
      <c r="C117">
        <f t="shared" si="22"/>
        <v>1.5817852801897319E-3</v>
      </c>
      <c r="D117">
        <f t="shared" si="23"/>
        <v>2.1276595744680851E-3</v>
      </c>
      <c r="E117">
        <f t="shared" si="24"/>
        <v>1.6105450125568178E-2</v>
      </c>
      <c r="F117">
        <f t="shared" si="25"/>
        <v>-2.6292417963090734E-3</v>
      </c>
      <c r="G117">
        <f t="shared" si="26"/>
        <v>-4.996990522868008E-4</v>
      </c>
      <c r="H117" s="4">
        <f t="shared" si="27"/>
        <v>-5.0158222184098827E-4</v>
      </c>
      <c r="I117">
        <f t="shared" si="28"/>
        <v>1.718753635347111E-2</v>
      </c>
      <c r="J117">
        <f t="shared" si="29"/>
        <v>58.156935950286218</v>
      </c>
      <c r="K117" s="7">
        <f t="shared" si="30"/>
        <v>12.373816159635364</v>
      </c>
      <c r="M117" s="9">
        <f t="shared" si="31"/>
        <v>11.943248503304703</v>
      </c>
      <c r="O117">
        <f t="shared" si="32"/>
        <v>2.1276595744680851E-3</v>
      </c>
      <c r="P117">
        <f t="shared" si="33"/>
        <v>1.7687235405757909E-2</v>
      </c>
      <c r="Q117">
        <f t="shared" si="34"/>
        <v>-2.0968021101775299E-3</v>
      </c>
      <c r="R117">
        <f t="shared" si="35"/>
        <v>-2.5436587082225648E-4</v>
      </c>
      <c r="S117" s="4">
        <f t="shared" si="36"/>
        <v>3.0857464290555241E-5</v>
      </c>
      <c r="T117">
        <f t="shared" si="37"/>
        <v>1.7432869534935651E-2</v>
      </c>
      <c r="U117">
        <f t="shared" si="38"/>
        <v>57.362812898885089</v>
      </c>
      <c r="V117" s="7">
        <f t="shared" si="39"/>
        <v>12.204853808273423</v>
      </c>
      <c r="X117" s="2">
        <f t="shared" si="41"/>
        <v>50.349789250438903</v>
      </c>
    </row>
    <row r="118" spans="1:24">
      <c r="A118" s="2">
        <f t="shared" si="40"/>
        <v>52.867278712960854</v>
      </c>
      <c r="B118">
        <f t="shared" si="21"/>
        <v>3.3217490883984374E-4</v>
      </c>
      <c r="C118">
        <f t="shared" si="22"/>
        <v>1.6608745441992188E-3</v>
      </c>
      <c r="D118">
        <f t="shared" si="23"/>
        <v>2.1276595744680851E-3</v>
      </c>
      <c r="E118">
        <f t="shared" si="24"/>
        <v>1.6910722631846588E-2</v>
      </c>
      <c r="F118">
        <f t="shared" si="25"/>
        <v>-2.637791111320759E-3</v>
      </c>
      <c r="G118">
        <f t="shared" si="26"/>
        <v>-4.7745132141204752E-4</v>
      </c>
      <c r="H118" s="4">
        <f t="shared" si="27"/>
        <v>-5.101315368526739E-4</v>
      </c>
      <c r="I118">
        <f t="shared" si="28"/>
        <v>1.8094145854633762E-2</v>
      </c>
      <c r="J118">
        <f t="shared" si="29"/>
        <v>55.244542464595</v>
      </c>
      <c r="K118" s="7">
        <f t="shared" si="30"/>
        <v>11.754157971190425</v>
      </c>
      <c r="M118" s="9">
        <f t="shared" si="31"/>
        <v>11.382072012814671</v>
      </c>
      <c r="O118">
        <f t="shared" si="32"/>
        <v>2.1276595744680851E-3</v>
      </c>
      <c r="P118">
        <f t="shared" si="33"/>
        <v>1.8571597176045809E-2</v>
      </c>
      <c r="Q118">
        <f t="shared" si="34"/>
        <v>-2.0996331552410024E-3</v>
      </c>
      <c r="R118">
        <f t="shared" si="35"/>
        <v>-2.4258029398916244E-4</v>
      </c>
      <c r="S118" s="4">
        <f t="shared" si="36"/>
        <v>2.8026419227082742E-5</v>
      </c>
      <c r="T118">
        <f t="shared" si="37"/>
        <v>1.8329016882056647E-2</v>
      </c>
      <c r="U118">
        <f t="shared" si="38"/>
        <v>54.558236123819988</v>
      </c>
      <c r="V118" s="7">
        <f t="shared" si="39"/>
        <v>11.608135345493615</v>
      </c>
      <c r="X118" s="2">
        <f t="shared" si="41"/>
        <v>52.867278712960854</v>
      </c>
    </row>
    <row r="119" spans="1:24">
      <c r="A119" s="2">
        <f t="shared" si="40"/>
        <v>55.510642648608901</v>
      </c>
      <c r="B119">
        <f t="shared" si="21"/>
        <v>3.4878365428183593E-4</v>
      </c>
      <c r="C119">
        <f t="shared" si="22"/>
        <v>1.7439182714091795E-3</v>
      </c>
      <c r="D119">
        <f t="shared" si="23"/>
        <v>2.1276595744680851E-3</v>
      </c>
      <c r="E119">
        <f t="shared" si="24"/>
        <v>1.775625876343892E-2</v>
      </c>
      <c r="F119">
        <f t="shared" si="25"/>
        <v>-2.6455938194389354E-3</v>
      </c>
      <c r="G119">
        <f t="shared" si="26"/>
        <v>-4.5606061381454302E-4</v>
      </c>
      <c r="H119" s="4">
        <f t="shared" si="27"/>
        <v>-5.179342449708503E-4</v>
      </c>
      <c r="I119">
        <f t="shared" si="28"/>
        <v>1.9044116421033559E-2</v>
      </c>
      <c r="J119">
        <f t="shared" si="29"/>
        <v>52.490247212965834</v>
      </c>
      <c r="K119" s="7">
        <f t="shared" si="30"/>
        <v>11.168137704886348</v>
      </c>
      <c r="M119" s="9">
        <f t="shared" si="31"/>
        <v>10.846602634182441</v>
      </c>
      <c r="O119">
        <f t="shared" si="32"/>
        <v>2.1276595744680851E-3</v>
      </c>
      <c r="P119">
        <f t="shared" si="33"/>
        <v>1.9500177034848097E-2</v>
      </c>
      <c r="Q119">
        <f t="shared" si="34"/>
        <v>-2.1022076164025948E-3</v>
      </c>
      <c r="R119">
        <f t="shared" si="35"/>
        <v>-2.3131212700079585E-4</v>
      </c>
      <c r="S119" s="4">
        <f t="shared" si="36"/>
        <v>2.5451958065490343E-5</v>
      </c>
      <c r="T119">
        <f t="shared" si="37"/>
        <v>1.9268864907847301E-2</v>
      </c>
      <c r="U119">
        <f t="shared" si="38"/>
        <v>51.897147673969187</v>
      </c>
      <c r="V119" s="7">
        <f t="shared" si="39"/>
        <v>11.041946313610465</v>
      </c>
      <c r="X119" s="2">
        <f t="shared" si="41"/>
        <v>55.510642648608901</v>
      </c>
    </row>
    <row r="120" spans="1:24">
      <c r="A120" s="2">
        <f t="shared" si="40"/>
        <v>58.28617478103935</v>
      </c>
      <c r="B120">
        <f t="shared" si="21"/>
        <v>3.6622283699592779E-4</v>
      </c>
      <c r="C120">
        <f t="shared" si="22"/>
        <v>1.8311141849796388E-3</v>
      </c>
      <c r="D120">
        <f t="shared" si="23"/>
        <v>2.1276595744680851E-3</v>
      </c>
      <c r="E120">
        <f t="shared" si="24"/>
        <v>1.8644071701610868E-2</v>
      </c>
      <c r="F120">
        <f t="shared" si="25"/>
        <v>-2.6527111366663942E-3</v>
      </c>
      <c r="G120">
        <f t="shared" si="26"/>
        <v>-4.3551193556030758E-4</v>
      </c>
      <c r="H120" s="4">
        <f t="shared" si="27"/>
        <v>-5.2505156219830908E-4</v>
      </c>
      <c r="I120">
        <f t="shared" si="28"/>
        <v>2.00396739510302E-2</v>
      </c>
      <c r="J120">
        <f t="shared" si="29"/>
        <v>49.883892484084299</v>
      </c>
      <c r="K120" s="7">
        <f t="shared" si="30"/>
        <v>10.61359414554985</v>
      </c>
      <c r="M120" s="9">
        <f t="shared" si="31"/>
        <v>10.335751848472183</v>
      </c>
      <c r="O120">
        <f t="shared" si="32"/>
        <v>2.1276595744680851E-3</v>
      </c>
      <c r="P120">
        <f t="shared" si="33"/>
        <v>2.0475185886590506E-2</v>
      </c>
      <c r="Q120">
        <f t="shared" si="34"/>
        <v>-2.1045481948406553E-3</v>
      </c>
      <c r="R120">
        <f t="shared" si="35"/>
        <v>-2.2054254073802898E-4</v>
      </c>
      <c r="S120" s="4">
        <f t="shared" si="36"/>
        <v>2.3111379627429891E-5</v>
      </c>
      <c r="T120">
        <f t="shared" si="37"/>
        <v>2.0254643345852478E-2</v>
      </c>
      <c r="U120">
        <f t="shared" si="38"/>
        <v>49.371362997515284</v>
      </c>
      <c r="V120" s="7">
        <f t="shared" si="39"/>
        <v>10.504545318620272</v>
      </c>
      <c r="X120" s="2">
        <f t="shared" si="41"/>
        <v>58.28617478103935</v>
      </c>
    </row>
    <row r="121" spans="1:24">
      <c r="A121" s="2">
        <f t="shared" si="40"/>
        <v>61.200483520091318</v>
      </c>
      <c r="B121">
        <f t="shared" si="21"/>
        <v>3.8453397884572415E-4</v>
      </c>
      <c r="C121">
        <f t="shared" si="22"/>
        <v>1.9226698942286207E-3</v>
      </c>
      <c r="D121">
        <f t="shared" si="23"/>
        <v>2.1276595744680851E-3</v>
      </c>
      <c r="E121">
        <f t="shared" si="24"/>
        <v>1.9576275286691411E-2</v>
      </c>
      <c r="F121">
        <f t="shared" si="25"/>
        <v>-2.6591999540583229E-3</v>
      </c>
      <c r="G121">
        <f t="shared" si="26"/>
        <v>-4.1578785209631574E-4</v>
      </c>
      <c r="H121" s="4">
        <f t="shared" si="27"/>
        <v>-5.3154037959023777E-4</v>
      </c>
      <c r="I121">
        <f t="shared" si="28"/>
        <v>2.1083157328823716E-2</v>
      </c>
      <c r="J121">
        <f t="shared" si="29"/>
        <v>47.416158934310602</v>
      </c>
      <c r="K121" s="7">
        <f t="shared" si="30"/>
        <v>10.088544454108639</v>
      </c>
      <c r="M121" s="9">
        <f t="shared" si="31"/>
        <v>9.848465069546938</v>
      </c>
      <c r="O121">
        <f t="shared" si="32"/>
        <v>2.1276595744680851E-3</v>
      </c>
      <c r="P121">
        <f t="shared" si="33"/>
        <v>2.1498945180920031E-2</v>
      </c>
      <c r="Q121">
        <f t="shared" si="34"/>
        <v>-2.1066756806813218E-3</v>
      </c>
      <c r="R121">
        <f t="shared" si="35"/>
        <v>-2.1025284475263107E-4</v>
      </c>
      <c r="S121" s="4">
        <f t="shared" si="36"/>
        <v>2.0983893786763377E-5</v>
      </c>
      <c r="T121">
        <f t="shared" si="37"/>
        <v>2.1288692336167401E-2</v>
      </c>
      <c r="U121">
        <f t="shared" si="38"/>
        <v>46.973270994026755</v>
      </c>
      <c r="V121" s="7">
        <f t="shared" si="39"/>
        <v>9.9943129774525001</v>
      </c>
      <c r="X121" s="2">
        <f t="shared" si="41"/>
        <v>61.200483520091318</v>
      </c>
    </row>
    <row r="122" spans="1:24">
      <c r="A122" s="2">
        <f t="shared" si="40"/>
        <v>64.260507696095885</v>
      </c>
      <c r="B122">
        <f t="shared" si="21"/>
        <v>4.0376067778801042E-4</v>
      </c>
      <c r="C122">
        <f t="shared" si="22"/>
        <v>2.018803388940052E-3</v>
      </c>
      <c r="D122">
        <f t="shared" si="23"/>
        <v>2.1276595744680851E-3</v>
      </c>
      <c r="E122">
        <f t="shared" si="24"/>
        <v>2.0555089051025984E-2</v>
      </c>
      <c r="F122">
        <f t="shared" si="25"/>
        <v>-2.6651130186680074E-3</v>
      </c>
      <c r="G122">
        <f t="shared" si="26"/>
        <v>-3.9686896050740862E-4</v>
      </c>
      <c r="H122" s="4">
        <f t="shared" si="27"/>
        <v>-5.3745344419992231E-4</v>
      </c>
      <c r="I122">
        <f t="shared" si="28"/>
        <v>2.217702347945863E-2</v>
      </c>
      <c r="J122">
        <f t="shared" si="29"/>
        <v>45.078478180270196</v>
      </c>
      <c r="K122" s="7">
        <f t="shared" si="30"/>
        <v>9.5911655702702543</v>
      </c>
      <c r="M122" s="9">
        <f t="shared" si="31"/>
        <v>9.3837223455697547</v>
      </c>
      <c r="O122">
        <f t="shared" si="32"/>
        <v>2.1276595744680851E-3</v>
      </c>
      <c r="P122">
        <f t="shared" si="33"/>
        <v>2.2573892439966037E-2</v>
      </c>
      <c r="Q122">
        <f t="shared" si="34"/>
        <v>-2.1086090965565943E-3</v>
      </c>
      <c r="R122">
        <f t="shared" si="35"/>
        <v>-2.0042457688097755E-4</v>
      </c>
      <c r="S122" s="4">
        <f t="shared" si="36"/>
        <v>1.905047791149082E-5</v>
      </c>
      <c r="T122">
        <f t="shared" si="37"/>
        <v>2.2373467863085059E-2</v>
      </c>
      <c r="U122">
        <f t="shared" si="38"/>
        <v>44.695781790009583</v>
      </c>
      <c r="V122" s="7">
        <f t="shared" si="39"/>
        <v>9.5097408063850182</v>
      </c>
      <c r="X122" s="2">
        <f t="shared" si="41"/>
        <v>64.260507696095885</v>
      </c>
    </row>
    <row r="123" spans="1:24">
      <c r="A123" s="2">
        <f t="shared" si="40"/>
        <v>67.47353308090068</v>
      </c>
      <c r="B123">
        <f t="shared" si="21"/>
        <v>4.2394871167741091E-4</v>
      </c>
      <c r="C123">
        <f t="shared" si="22"/>
        <v>2.1197435583870544E-3</v>
      </c>
      <c r="D123">
        <f t="shared" si="23"/>
        <v>2.1276595744680851E-3</v>
      </c>
      <c r="E123">
        <f t="shared" si="24"/>
        <v>2.1582843503577281E-2</v>
      </c>
      <c r="F123">
        <f t="shared" si="25"/>
        <v>-2.6704991318186248E-3</v>
      </c>
      <c r="G123">
        <f t="shared" si="26"/>
        <v>-3.787343054522389E-4</v>
      </c>
      <c r="H123" s="4">
        <f t="shared" si="27"/>
        <v>-5.4283955735053967E-4</v>
      </c>
      <c r="I123">
        <f t="shared" si="28"/>
        <v>2.3323852756512099E-2</v>
      </c>
      <c r="J123">
        <f t="shared" si="29"/>
        <v>42.862955819193694</v>
      </c>
      <c r="K123" s="7">
        <f t="shared" si="30"/>
        <v>9.1197778338709981</v>
      </c>
      <c r="M123" s="9">
        <f t="shared" si="31"/>
        <v>8.9405387368886213</v>
      </c>
      <c r="O123">
        <f t="shared" si="32"/>
        <v>2.1276595744680851E-3</v>
      </c>
      <c r="P123">
        <f t="shared" si="33"/>
        <v>2.3702587061964337E-2</v>
      </c>
      <c r="Q123">
        <f t="shared" si="34"/>
        <v>-2.1103658335525723E-3</v>
      </c>
      <c r="R123">
        <f t="shared" si="35"/>
        <v>-1.9103957695307022E-4</v>
      </c>
      <c r="S123" s="4">
        <f t="shared" si="36"/>
        <v>1.7293740915512792E-5</v>
      </c>
      <c r="T123">
        <f t="shared" si="37"/>
        <v>2.3511547485011268E-2</v>
      </c>
      <c r="U123">
        <f t="shared" si="38"/>
        <v>42.532280366754975</v>
      </c>
      <c r="V123" s="7">
        <f t="shared" si="39"/>
        <v>9.0494213546287181</v>
      </c>
      <c r="X123" s="2">
        <f t="shared" si="41"/>
        <v>67.47353308090068</v>
      </c>
    </row>
    <row r="124" spans="1:24">
      <c r="A124" s="2">
        <f t="shared" si="40"/>
        <v>70.847209734945721</v>
      </c>
      <c r="B124">
        <f t="shared" si="21"/>
        <v>4.4514614726128151E-4</v>
      </c>
      <c r="C124">
        <f t="shared" si="22"/>
        <v>2.2257307363064078E-3</v>
      </c>
      <c r="D124">
        <f t="shared" si="23"/>
        <v>2.1276595744680851E-3</v>
      </c>
      <c r="E124">
        <f t="shared" si="24"/>
        <v>2.2661985678756148E-2</v>
      </c>
      <c r="F124">
        <f t="shared" si="25"/>
        <v>-2.6754033582285799E-3</v>
      </c>
      <c r="G124">
        <f t="shared" si="26"/>
        <v>-3.6136174324308821E-4</v>
      </c>
      <c r="H124" s="4">
        <f t="shared" si="27"/>
        <v>-5.4774378376049471E-4</v>
      </c>
      <c r="I124">
        <f t="shared" si="28"/>
        <v>2.4526354671819465E-2</v>
      </c>
      <c r="J124">
        <f t="shared" si="29"/>
        <v>40.762303578293242</v>
      </c>
      <c r="K124" s="7">
        <f t="shared" si="30"/>
        <v>8.6728305485730299</v>
      </c>
      <c r="M124" s="9">
        <f t="shared" si="31"/>
        <v>8.5179644199439402</v>
      </c>
      <c r="O124">
        <f t="shared" si="32"/>
        <v>2.1276595744680851E-3</v>
      </c>
      <c r="P124">
        <f t="shared" si="33"/>
        <v>2.4887716415062554E-2</v>
      </c>
      <c r="Q124">
        <f t="shared" si="34"/>
        <v>-2.1119617793149748E-3</v>
      </c>
      <c r="R124">
        <f t="shared" si="35"/>
        <v>-1.8208004663577398E-4</v>
      </c>
      <c r="S124" s="4">
        <f t="shared" si="36"/>
        <v>1.5697795153110303E-5</v>
      </c>
      <c r="T124">
        <f t="shared" si="37"/>
        <v>2.4705636368426782E-2</v>
      </c>
      <c r="U124">
        <f t="shared" si="38"/>
        <v>40.476585311347471</v>
      </c>
      <c r="V124" s="7">
        <f t="shared" si="39"/>
        <v>8.6120394279462698</v>
      </c>
      <c r="X124" s="2">
        <f t="shared" si="41"/>
        <v>70.847209734945721</v>
      </c>
    </row>
    <row r="125" spans="1:24">
      <c r="A125" s="2">
        <f t="shared" si="40"/>
        <v>74.389570221693006</v>
      </c>
      <c r="B125">
        <f t="shared" si="21"/>
        <v>4.6740345462434557E-4</v>
      </c>
      <c r="C125">
        <f t="shared" si="22"/>
        <v>2.3370172731217278E-3</v>
      </c>
      <c r="D125">
        <f t="shared" si="23"/>
        <v>2.1276595744680851E-3</v>
      </c>
      <c r="E125">
        <f t="shared" si="24"/>
        <v>2.3795084962693957E-2</v>
      </c>
      <c r="F125">
        <f t="shared" si="25"/>
        <v>-2.6798672407069538E-3</v>
      </c>
      <c r="G125">
        <f t="shared" si="26"/>
        <v>-3.4472825859659773E-4</v>
      </c>
      <c r="H125" s="4">
        <f t="shared" si="27"/>
        <v>-5.5220766623886863E-4</v>
      </c>
      <c r="I125">
        <f t="shared" si="28"/>
        <v>2.5787373977219086E-2</v>
      </c>
      <c r="J125">
        <f t="shared" si="29"/>
        <v>38.769779452193305</v>
      </c>
      <c r="K125" s="7">
        <f t="shared" si="30"/>
        <v>8.2488892451475113</v>
      </c>
      <c r="M125" s="9">
        <f t="shared" si="31"/>
        <v>8.1150845609026909</v>
      </c>
      <c r="O125">
        <f t="shared" si="32"/>
        <v>2.1276595744680851E-3</v>
      </c>
      <c r="P125">
        <f t="shared" si="33"/>
        <v>2.6132102235815684E-2</v>
      </c>
      <c r="Q125">
        <f t="shared" si="34"/>
        <v>-2.1134114382486712E-3</v>
      </c>
      <c r="R125">
        <f t="shared" si="35"/>
        <v>-1.7352859723928889E-4</v>
      </c>
      <c r="S125" s="4">
        <f t="shared" si="36"/>
        <v>1.4248136219413912E-5</v>
      </c>
      <c r="T125">
        <f t="shared" si="37"/>
        <v>2.5958573638576395E-2</v>
      </c>
      <c r="U125">
        <f t="shared" si="38"/>
        <v>38.522912055516478</v>
      </c>
      <c r="V125" s="7">
        <f t="shared" si="39"/>
        <v>8.1963642671311661</v>
      </c>
      <c r="X125" s="2">
        <f t="shared" si="41"/>
        <v>74.389570221693006</v>
      </c>
    </row>
    <row r="126" spans="1:24">
      <c r="A126" s="2">
        <f t="shared" si="40"/>
        <v>78.109048732777666</v>
      </c>
      <c r="B126">
        <f t="shared" si="21"/>
        <v>4.9077362735556291E-4</v>
      </c>
      <c r="C126">
        <f t="shared" si="22"/>
        <v>2.4538681367778144E-3</v>
      </c>
      <c r="D126">
        <f t="shared" si="23"/>
        <v>2.1276595744680851E-3</v>
      </c>
      <c r="E126">
        <f t="shared" si="24"/>
        <v>2.4984839210828655E-2</v>
      </c>
      <c r="F126">
        <f t="shared" si="25"/>
        <v>-2.6839290161712113E-3</v>
      </c>
      <c r="G126">
        <f t="shared" si="26"/>
        <v>-3.2881023851710523E-4</v>
      </c>
      <c r="H126" s="4">
        <f t="shared" si="27"/>
        <v>-5.5626944170312619E-4</v>
      </c>
      <c r="I126">
        <f t="shared" si="28"/>
        <v>2.7109897109089367E-2</v>
      </c>
      <c r="J126">
        <f t="shared" si="29"/>
        <v>36.879134828182785</v>
      </c>
      <c r="K126" s="7">
        <f t="shared" si="30"/>
        <v>7.8466244315282525</v>
      </c>
      <c r="M126" s="9">
        <f t="shared" si="31"/>
        <v>7.7310189973367134</v>
      </c>
      <c r="O126">
        <f t="shared" si="32"/>
        <v>2.1276595744680851E-3</v>
      </c>
      <c r="P126">
        <f t="shared" si="33"/>
        <v>2.7438707347606471E-2</v>
      </c>
      <c r="Q126">
        <f t="shared" si="34"/>
        <v>-2.1147280438801037E-3</v>
      </c>
      <c r="R126">
        <f t="shared" si="35"/>
        <v>-1.6536828711907685E-4</v>
      </c>
      <c r="S126" s="4">
        <f t="shared" si="36"/>
        <v>1.2931530587981417E-5</v>
      </c>
      <c r="T126">
        <f t="shared" si="37"/>
        <v>2.7273339060487393E-2</v>
      </c>
      <c r="U126">
        <f t="shared" si="38"/>
        <v>36.665840048966032</v>
      </c>
      <c r="V126" s="7">
        <f t="shared" si="39"/>
        <v>7.8012425636097946</v>
      </c>
      <c r="X126" s="2">
        <f t="shared" si="41"/>
        <v>78.109048732777666</v>
      </c>
    </row>
    <row r="127" spans="1:24">
      <c r="A127" s="2">
        <f t="shared" si="40"/>
        <v>82.014501169416548</v>
      </c>
      <c r="B127">
        <f t="shared" si="21"/>
        <v>5.1531230872334103E-4</v>
      </c>
      <c r="C127">
        <f t="shared" si="22"/>
        <v>2.5765615436167053E-3</v>
      </c>
      <c r="D127">
        <f t="shared" si="23"/>
        <v>2.1276595744680851E-3</v>
      </c>
      <c r="E127">
        <f t="shared" si="24"/>
        <v>2.6234081171370088E-2</v>
      </c>
      <c r="F127">
        <f t="shared" si="25"/>
        <v>-2.6876238296302955E-3</v>
      </c>
      <c r="G127">
        <f t="shared" si="26"/>
        <v>-3.1358370761685344E-4</v>
      </c>
      <c r="H127" s="4">
        <f t="shared" si="27"/>
        <v>-5.5996425516221041E-4</v>
      </c>
      <c r="I127">
        <f t="shared" si="28"/>
        <v>2.849705900736994E-2</v>
      </c>
      <c r="J127">
        <f t="shared" si="29"/>
        <v>35.084567723931606</v>
      </c>
      <c r="K127" s="7">
        <f t="shared" si="30"/>
        <v>7.4648016433897029</v>
      </c>
      <c r="M127" s="9">
        <f t="shared" si="31"/>
        <v>7.3649217614059754</v>
      </c>
      <c r="O127">
        <f t="shared" si="32"/>
        <v>2.1276595744680851E-3</v>
      </c>
      <c r="P127">
        <f t="shared" si="33"/>
        <v>2.8810642714986793E-2</v>
      </c>
      <c r="Q127">
        <f t="shared" si="34"/>
        <v>-2.1159236635524166E-3</v>
      </c>
      <c r="R127">
        <f t="shared" si="35"/>
        <v>-1.5758265012305752E-4</v>
      </c>
      <c r="S127" s="4">
        <f t="shared" si="36"/>
        <v>1.1735910915668547E-5</v>
      </c>
      <c r="T127">
        <f t="shared" si="37"/>
        <v>2.8653060064863737E-2</v>
      </c>
      <c r="U127">
        <f t="shared" si="38"/>
        <v>34.900283385287132</v>
      </c>
      <c r="V127" s="7">
        <f t="shared" si="39"/>
        <v>7.4255922096355595</v>
      </c>
      <c r="X127" s="2">
        <f t="shared" si="41"/>
        <v>82.014501169416548</v>
      </c>
    </row>
    <row r="128" spans="1:24">
      <c r="A128" s="2">
        <f t="shared" si="40"/>
        <v>86.115226227887376</v>
      </c>
      <c r="B128">
        <f t="shared" si="21"/>
        <v>5.4107792415950819E-4</v>
      </c>
      <c r="C128">
        <f t="shared" si="22"/>
        <v>2.7053896207975409E-3</v>
      </c>
      <c r="D128">
        <f t="shared" si="23"/>
        <v>2.1276595744680851E-3</v>
      </c>
      <c r="E128">
        <f t="shared" si="24"/>
        <v>2.7545785229938599E-2</v>
      </c>
      <c r="F128">
        <f t="shared" si="25"/>
        <v>-2.6909839435341914E-3</v>
      </c>
      <c r="G128">
        <f t="shared" si="26"/>
        <v>-2.9902452895651271E-4</v>
      </c>
      <c r="H128" s="4">
        <f t="shared" si="27"/>
        <v>-5.6332436906610626E-4</v>
      </c>
      <c r="I128">
        <f t="shared" si="28"/>
        <v>2.9952150321779628E-2</v>
      </c>
      <c r="J128">
        <f t="shared" si="29"/>
        <v>33.380681372612123</v>
      </c>
      <c r="K128" s="7">
        <f t="shared" si="30"/>
        <v>7.1022726324706653</v>
      </c>
      <c r="M128" s="9">
        <f t="shared" si="31"/>
        <v>7.0159804736530038</v>
      </c>
      <c r="O128">
        <f t="shared" si="32"/>
        <v>2.1276595744680851E-3</v>
      </c>
      <c r="P128">
        <f t="shared" si="33"/>
        <v>3.025117485073614E-2</v>
      </c>
      <c r="Q128">
        <f t="shared" si="34"/>
        <v>-2.117009295698251E-3</v>
      </c>
      <c r="R128">
        <f t="shared" si="35"/>
        <v>-1.5015571636643627E-4</v>
      </c>
      <c r="S128" s="4">
        <f t="shared" si="36"/>
        <v>1.0650278769834109E-5</v>
      </c>
      <c r="T128">
        <f t="shared" si="37"/>
        <v>3.0101019134369703E-2</v>
      </c>
      <c r="U128">
        <f t="shared" si="38"/>
        <v>33.221464460804519</v>
      </c>
      <c r="V128" s="7">
        <f t="shared" si="39"/>
        <v>7.0683966937881957</v>
      </c>
      <c r="X128" s="2">
        <f t="shared" si="41"/>
        <v>86.115226227887376</v>
      </c>
    </row>
    <row r="129" spans="1:24">
      <c r="A129" s="2">
        <f t="shared" si="40"/>
        <v>90.420987539281754</v>
      </c>
      <c r="B129">
        <f t="shared" si="21"/>
        <v>5.6813182036748351E-4</v>
      </c>
      <c r="C129">
        <f t="shared" si="22"/>
        <v>2.8406591018374176E-3</v>
      </c>
      <c r="D129">
        <f t="shared" si="23"/>
        <v>2.1276595744680851E-3</v>
      </c>
      <c r="E129">
        <f t="shared" si="24"/>
        <v>2.8923074491435524E-2</v>
      </c>
      <c r="F129">
        <f t="shared" si="25"/>
        <v>-2.6940389405289782E-3</v>
      </c>
      <c r="G129">
        <f t="shared" si="26"/>
        <v>-2.851085742280469E-4</v>
      </c>
      <c r="H129" s="4">
        <f t="shared" si="27"/>
        <v>-5.6637936606089307E-4</v>
      </c>
      <c r="I129">
        <f t="shared" si="28"/>
        <v>3.1478625019044894E-2</v>
      </c>
      <c r="J129">
        <f t="shared" si="29"/>
        <v>31.76244748744412</v>
      </c>
      <c r="K129" s="7">
        <f t="shared" si="30"/>
        <v>6.757967550520025</v>
      </c>
      <c r="M129" s="9">
        <f t="shared" si="31"/>
        <v>6.683415632630278</v>
      </c>
      <c r="O129">
        <f t="shared" si="32"/>
        <v>2.1276595744680851E-3</v>
      </c>
      <c r="P129">
        <f t="shared" si="33"/>
        <v>3.176373359327294E-2</v>
      </c>
      <c r="Q129">
        <f t="shared" si="34"/>
        <v>-2.1179949599891964E-3</v>
      </c>
      <c r="R129">
        <f t="shared" si="35"/>
        <v>-1.4307202646403214E-4</v>
      </c>
      <c r="S129" s="4">
        <f t="shared" si="36"/>
        <v>9.6646144788887188E-6</v>
      </c>
      <c r="T129">
        <f t="shared" si="37"/>
        <v>3.1620661566808907E-2</v>
      </c>
      <c r="U129">
        <f t="shared" si="38"/>
        <v>31.624890300873201</v>
      </c>
      <c r="V129" s="7">
        <f t="shared" si="39"/>
        <v>6.7287000640155741</v>
      </c>
      <c r="X129" s="2">
        <f t="shared" si="41"/>
        <v>90.420987539281754</v>
      </c>
    </row>
    <row r="130" spans="1:24">
      <c r="A130" s="2">
        <f t="shared" si="40"/>
        <v>94.94203691624584</v>
      </c>
      <c r="B130">
        <f t="shared" si="21"/>
        <v>5.9653841138585775E-4</v>
      </c>
      <c r="C130">
        <f t="shared" si="22"/>
        <v>2.9826920569292889E-3</v>
      </c>
      <c r="D130">
        <f t="shared" si="23"/>
        <v>2.1276595744680851E-3</v>
      </c>
      <c r="E130">
        <f t="shared" si="24"/>
        <v>3.0369228216007304E-2</v>
      </c>
      <c r="F130">
        <f t="shared" si="25"/>
        <v>-2.6968159181875442E-3</v>
      </c>
      <c r="G130">
        <f t="shared" si="26"/>
        <v>-2.7181186681768361E-4</v>
      </c>
      <c r="H130" s="4">
        <f t="shared" si="27"/>
        <v>-5.6915634371945906E-4</v>
      </c>
      <c r="I130">
        <f t="shared" si="28"/>
        <v>3.3080108406118906E-2</v>
      </c>
      <c r="J130">
        <f t="shared" si="29"/>
        <v>30.225173622885485</v>
      </c>
      <c r="K130" s="7">
        <f t="shared" si="30"/>
        <v>6.4308880048692521</v>
      </c>
      <c r="M130" s="9">
        <f t="shared" si="31"/>
        <v>6.3664798221324235</v>
      </c>
      <c r="O130">
        <f t="shared" si="32"/>
        <v>2.1276595744680851E-3</v>
      </c>
      <c r="P130">
        <f t="shared" si="33"/>
        <v>3.335192027293659E-2</v>
      </c>
      <c r="Q130">
        <f t="shared" si="34"/>
        <v>-2.1188897806977921E-3</v>
      </c>
      <c r="R130">
        <f t="shared" si="35"/>
        <v>-1.3631664021204558E-4</v>
      </c>
      <c r="S130" s="4">
        <f t="shared" si="36"/>
        <v>8.7697937702930356E-6</v>
      </c>
      <c r="T130">
        <f t="shared" si="37"/>
        <v>3.3215603632724543E-2</v>
      </c>
      <c r="U130">
        <f t="shared" si="38"/>
        <v>30.106331235234144</v>
      </c>
      <c r="V130" s="7">
        <f t="shared" si="39"/>
        <v>6.4056023904753498</v>
      </c>
      <c r="X130" s="2">
        <f t="shared" si="41"/>
        <v>94.94203691624584</v>
      </c>
    </row>
    <row r="131" spans="1:24">
      <c r="A131" s="2">
        <f t="shared" si="40"/>
        <v>99.689138762058136</v>
      </c>
      <c r="B131">
        <f t="shared" si="21"/>
        <v>6.2636533195515058E-4</v>
      </c>
      <c r="C131">
        <f t="shared" si="22"/>
        <v>3.131826659775753E-3</v>
      </c>
      <c r="D131">
        <f t="shared" si="23"/>
        <v>2.1276595744680851E-3</v>
      </c>
      <c r="E131">
        <f t="shared" si="24"/>
        <v>3.1887689626807665E-2</v>
      </c>
      <c r="F131">
        <f t="shared" si="25"/>
        <v>-2.6993396747238109E-3</v>
      </c>
      <c r="G131">
        <f t="shared" si="26"/>
        <v>-2.5911070099318706E-4</v>
      </c>
      <c r="H131" s="4">
        <f t="shared" si="27"/>
        <v>-5.7168010025572579E-4</v>
      </c>
      <c r="I131">
        <f t="shared" si="28"/>
        <v>3.476040558559023E-2</v>
      </c>
      <c r="J131">
        <f t="shared" si="29"/>
        <v>28.764474124306645</v>
      </c>
      <c r="K131" s="7">
        <f t="shared" si="30"/>
        <v>6.1201008775120522</v>
      </c>
      <c r="M131" s="9">
        <f t="shared" si="31"/>
        <v>6.0644568547538595</v>
      </c>
      <c r="O131">
        <f t="shared" si="32"/>
        <v>2.1276595744680851E-3</v>
      </c>
      <c r="P131">
        <f t="shared" si="33"/>
        <v>3.5019516286583417E-2</v>
      </c>
      <c r="Q131">
        <f t="shared" si="34"/>
        <v>-2.1197020636310906E-3</v>
      </c>
      <c r="R131">
        <f t="shared" si="35"/>
        <v>-1.2987514058718989E-4</v>
      </c>
      <c r="S131" s="4">
        <f t="shared" si="36"/>
        <v>7.9575108369945094E-6</v>
      </c>
      <c r="T131">
        <f t="shared" si="37"/>
        <v>3.4889641145996228E-2</v>
      </c>
      <c r="U131">
        <f t="shared" si="38"/>
        <v>28.661801644964406</v>
      </c>
      <c r="V131" s="7">
        <f t="shared" si="39"/>
        <v>6.0982556691413636</v>
      </c>
      <c r="X131" s="2">
        <f t="shared" si="41"/>
        <v>99.689138762058136</v>
      </c>
    </row>
    <row r="132" spans="1:24">
      <c r="A132" s="2">
        <f t="shared" si="40"/>
        <v>104.67359570016104</v>
      </c>
      <c r="B132">
        <f t="shared" si="21"/>
        <v>6.5768359855290814E-4</v>
      </c>
      <c r="C132">
        <f t="shared" si="22"/>
        <v>3.2884179927645408E-3</v>
      </c>
      <c r="D132">
        <f t="shared" si="23"/>
        <v>2.1276595744680851E-3</v>
      </c>
      <c r="E132">
        <f t="shared" si="24"/>
        <v>3.3482074108148047E-2</v>
      </c>
      <c r="F132">
        <f t="shared" si="25"/>
        <v>-2.7016328850548456E-3</v>
      </c>
      <c r="G132">
        <f t="shared" si="26"/>
        <v>-2.4698174016680286E-4</v>
      </c>
      <c r="H132" s="4">
        <f t="shared" si="27"/>
        <v>-5.7397331058676049E-4</v>
      </c>
      <c r="I132">
        <f t="shared" si="28"/>
        <v>3.6523510360745783E-2</v>
      </c>
      <c r="J132">
        <f t="shared" si="29"/>
        <v>27.376244223212243</v>
      </c>
      <c r="K132" s="7">
        <f t="shared" si="30"/>
        <v>5.8247328134494136</v>
      </c>
      <c r="M132" s="9">
        <f t="shared" si="31"/>
        <v>5.7766608678033311</v>
      </c>
      <c r="O132">
        <f t="shared" si="32"/>
        <v>2.1276595744680851E-3</v>
      </c>
      <c r="P132">
        <f t="shared" si="33"/>
        <v>3.6770492100912593E-2</v>
      </c>
      <c r="Q132">
        <f t="shared" si="34"/>
        <v>-2.1204393670070463E-3</v>
      </c>
      <c r="R132">
        <f t="shared" si="35"/>
        <v>-1.2373363382017205E-4</v>
      </c>
      <c r="S132" s="4">
        <f t="shared" si="36"/>
        <v>7.2202074610388557E-6</v>
      </c>
      <c r="T132">
        <f t="shared" si="37"/>
        <v>3.6646758467092422E-2</v>
      </c>
      <c r="U132">
        <f t="shared" si="38"/>
        <v>27.287542539108554</v>
      </c>
      <c r="V132" s="7">
        <f t="shared" si="39"/>
        <v>5.8058601147039477</v>
      </c>
      <c r="X132" s="2">
        <f t="shared" si="41"/>
        <v>104.67359570016104</v>
      </c>
    </row>
    <row r="133" spans="1:24">
      <c r="A133" s="2">
        <f t="shared" si="40"/>
        <v>109.90727548516909</v>
      </c>
      <c r="B133">
        <f t="shared" si="21"/>
        <v>6.9056777848055357E-4</v>
      </c>
      <c r="C133">
        <f t="shared" si="22"/>
        <v>3.4528388924027677E-3</v>
      </c>
      <c r="D133">
        <f t="shared" si="23"/>
        <v>2.1276595744680851E-3</v>
      </c>
      <c r="E133">
        <f t="shared" si="24"/>
        <v>3.5156177813555456E-2</v>
      </c>
      <c r="F133">
        <f t="shared" si="25"/>
        <v>-2.703716266862275E-3</v>
      </c>
      <c r="G133">
        <f t="shared" si="26"/>
        <v>-2.35402096900435E-4</v>
      </c>
      <c r="H133" s="4">
        <f t="shared" si="27"/>
        <v>-5.7605669239418986E-4</v>
      </c>
      <c r="I133">
        <f t="shared" si="28"/>
        <v>3.8373614609057791E-2</v>
      </c>
      <c r="J133">
        <f t="shared" si="29"/>
        <v>26.056636892010012</v>
      </c>
      <c r="K133" s="7">
        <f t="shared" si="30"/>
        <v>5.5439652961723427</v>
      </c>
      <c r="M133" s="9">
        <f t="shared" si="31"/>
        <v>5.502435385245203</v>
      </c>
      <c r="O133">
        <f t="shared" si="32"/>
        <v>2.1276595744680851E-3</v>
      </c>
      <c r="P133">
        <f t="shared" si="33"/>
        <v>3.8609016705958218E-2</v>
      </c>
      <c r="Q133">
        <f t="shared" si="34"/>
        <v>-2.1211085666486013E-3</v>
      </c>
      <c r="R133">
        <f t="shared" si="35"/>
        <v>-1.1787874620171577E-4</v>
      </c>
      <c r="S133" s="4">
        <f t="shared" si="36"/>
        <v>6.5510078194838152E-6</v>
      </c>
      <c r="T133">
        <f t="shared" si="37"/>
        <v>3.8491137959756505E-2</v>
      </c>
      <c r="U133">
        <f t="shared" si="38"/>
        <v>25.980005749955211</v>
      </c>
      <c r="V133" s="7">
        <f t="shared" si="39"/>
        <v>5.5276607978628114</v>
      </c>
      <c r="X133" s="2">
        <f t="shared" si="41"/>
        <v>109.90727548516909</v>
      </c>
    </row>
    <row r="134" spans="1:24">
      <c r="A134" s="2">
        <f t="shared" si="40"/>
        <v>115.40263925942756</v>
      </c>
      <c r="B134">
        <f t="shared" si="21"/>
        <v>7.2509616740458135E-4</v>
      </c>
      <c r="C134">
        <f t="shared" si="22"/>
        <v>3.6254808370229067E-3</v>
      </c>
      <c r="D134">
        <f t="shared" si="23"/>
        <v>2.1276595744680851E-3</v>
      </c>
      <c r="E134">
        <f t="shared" si="24"/>
        <v>3.691398670423323E-2</v>
      </c>
      <c r="F134">
        <f t="shared" si="25"/>
        <v>-2.7056087365323056E-3</v>
      </c>
      <c r="G134">
        <f t="shared" si="26"/>
        <v>-2.24349397047806E-4</v>
      </c>
      <c r="H134" s="4">
        <f t="shared" si="27"/>
        <v>-5.7794916206422046E-4</v>
      </c>
      <c r="I134">
        <f t="shared" si="28"/>
        <v>4.0315118144208337E-2</v>
      </c>
      <c r="J134">
        <f t="shared" si="29"/>
        <v>24.80204212197021</v>
      </c>
      <c r="K134" s="7">
        <f t="shared" si="30"/>
        <v>5.2770302387170664</v>
      </c>
      <c r="M134" s="9">
        <f t="shared" si="31"/>
        <v>5.241152357269546</v>
      </c>
      <c r="O134">
        <f t="shared" si="32"/>
        <v>2.1276595744680851E-3</v>
      </c>
      <c r="P134">
        <f t="shared" si="33"/>
        <v>4.053946754125614E-2</v>
      </c>
      <c r="Q134">
        <f t="shared" si="34"/>
        <v>-2.121715915867412E-3</v>
      </c>
      <c r="R134">
        <f t="shared" si="35"/>
        <v>-1.1229761819169752E-4</v>
      </c>
      <c r="S134" s="4">
        <f t="shared" si="36"/>
        <v>5.9436586006731372E-6</v>
      </c>
      <c r="T134">
        <f t="shared" si="37"/>
        <v>4.0427169923064443E-2</v>
      </c>
      <c r="U134">
        <f t="shared" si="38"/>
        <v>24.735839562735201</v>
      </c>
      <c r="V134" s="7">
        <f t="shared" si="39"/>
        <v>5.2629445878160004</v>
      </c>
      <c r="X134" s="2">
        <f t="shared" si="41"/>
        <v>115.40263925942756</v>
      </c>
    </row>
    <row r="135" spans="1:24">
      <c r="S135" s="4"/>
    </row>
    <row r="136" spans="1:24">
      <c r="S136" s="4"/>
    </row>
  </sheetData>
  <phoneticPr fontId="3" type="noConversion"/>
  <pageMargins left="0.7" right="0.7" top="0.75" bottom="0.75" header="0.3" footer="0.3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87"/>
  <sheetViews>
    <sheetView workbookViewId="0">
      <selection activeCell="G15" sqref="G15"/>
    </sheetView>
  </sheetViews>
  <sheetFormatPr defaultRowHeight="15"/>
  <cols>
    <col min="4" max="4" width="9.28515625" bestFit="1" customWidth="1"/>
  </cols>
  <sheetData>
    <row r="1" spans="1:26">
      <c r="A1" s="2" t="s">
        <v>0</v>
      </c>
    </row>
    <row r="2" spans="1:26">
      <c r="A2" s="2" t="s">
        <v>58</v>
      </c>
      <c r="D2" t="s">
        <v>59</v>
      </c>
      <c r="E2">
        <v>455</v>
      </c>
      <c r="F2" t="s">
        <v>60</v>
      </c>
      <c r="H2" t="s">
        <v>63</v>
      </c>
      <c r="K2">
        <f>2*E2*PI()/1000000</f>
        <v>2.8588493147667119E-3</v>
      </c>
      <c r="O2" t="s">
        <v>34</v>
      </c>
      <c r="R2" t="s">
        <v>1</v>
      </c>
      <c r="S2">
        <f>E2</f>
        <v>455</v>
      </c>
      <c r="T2" t="s">
        <v>2</v>
      </c>
      <c r="V2" t="s">
        <v>43</v>
      </c>
      <c r="X2" t="s">
        <v>44</v>
      </c>
      <c r="Y2">
        <f>S6/(S6+S3)</f>
        <v>9.0909090909090905E-3</v>
      </c>
    </row>
    <row r="3" spans="1:26">
      <c r="A3" s="2" t="s">
        <v>61</v>
      </c>
      <c r="D3" t="s">
        <v>36</v>
      </c>
      <c r="E3">
        <v>517</v>
      </c>
      <c r="F3" t="s">
        <v>5</v>
      </c>
      <c r="O3" t="s">
        <v>35</v>
      </c>
      <c r="R3" t="s">
        <v>4</v>
      </c>
      <c r="S3">
        <f>E3-S6</f>
        <v>512.29999999999995</v>
      </c>
      <c r="T3" t="s">
        <v>5</v>
      </c>
      <c r="V3" t="s">
        <v>45</v>
      </c>
      <c r="Y3">
        <f>S5*Y2</f>
        <v>50.909090909090907</v>
      </c>
      <c r="Z3" t="s">
        <v>2</v>
      </c>
    </row>
    <row r="4" spans="1:26">
      <c r="A4" s="2" t="s">
        <v>49</v>
      </c>
      <c r="D4" t="s">
        <v>7</v>
      </c>
      <c r="E4">
        <v>97</v>
      </c>
      <c r="F4" t="s">
        <v>2</v>
      </c>
      <c r="H4" t="s">
        <v>56</v>
      </c>
      <c r="K4">
        <f>E3*E6/(E3+E6)</f>
        <v>277.70814682184425</v>
      </c>
      <c r="L4" t="s">
        <v>5</v>
      </c>
      <c r="O4" t="s">
        <v>37</v>
      </c>
      <c r="R4" t="s">
        <v>38</v>
      </c>
      <c r="S4">
        <f>K3</f>
        <v>0</v>
      </c>
      <c r="T4" t="s">
        <v>2</v>
      </c>
    </row>
    <row r="5" spans="1:26">
      <c r="A5" s="2"/>
      <c r="H5" t="s">
        <v>62</v>
      </c>
      <c r="K5">
        <f>1/SQRT((1/K4)^2+(K2*E4)^2)</f>
        <v>3.6057896638956919</v>
      </c>
      <c r="L5" t="s">
        <v>5</v>
      </c>
      <c r="O5" t="s">
        <v>39</v>
      </c>
      <c r="R5" t="s">
        <v>40</v>
      </c>
      <c r="S5">
        <v>5600</v>
      </c>
      <c r="T5" t="s">
        <v>2</v>
      </c>
    </row>
    <row r="6" spans="1:26">
      <c r="A6" s="2" t="s">
        <v>50</v>
      </c>
      <c r="D6" t="s">
        <v>11</v>
      </c>
      <c r="E6" s="5">
        <v>600</v>
      </c>
      <c r="F6" t="s">
        <v>5</v>
      </c>
      <c r="H6" t="s">
        <v>66</v>
      </c>
      <c r="K6">
        <f>(1/(K4*E4))*1000000/(2*PI())</f>
        <v>5.9082624257594727</v>
      </c>
      <c r="L6" t="s">
        <v>60</v>
      </c>
      <c r="O6" t="s">
        <v>41</v>
      </c>
      <c r="R6" t="s">
        <v>11</v>
      </c>
      <c r="S6">
        <v>4.7</v>
      </c>
      <c r="T6" t="s">
        <v>5</v>
      </c>
    </row>
    <row r="7" spans="1:26">
      <c r="A7" s="2" t="s">
        <v>52</v>
      </c>
      <c r="D7" t="s">
        <v>51</v>
      </c>
      <c r="E7" t="s">
        <v>72</v>
      </c>
      <c r="H7" t="s">
        <v>67</v>
      </c>
      <c r="K7">
        <f>(1/(E3*E4))*1000000/(2*PI())</f>
        <v>3.173641410434811</v>
      </c>
      <c r="L7" t="s">
        <v>60</v>
      </c>
      <c r="O7" t="s">
        <v>42</v>
      </c>
      <c r="R7" t="s">
        <v>13</v>
      </c>
      <c r="S7">
        <v>1</v>
      </c>
    </row>
    <row r="8" spans="1:26">
      <c r="A8" s="2" t="s">
        <v>53</v>
      </c>
      <c r="D8" t="s">
        <v>54</v>
      </c>
      <c r="E8">
        <v>1</v>
      </c>
      <c r="F8" t="s">
        <v>55</v>
      </c>
    </row>
    <row r="9" spans="1:26">
      <c r="A9" s="2" t="s">
        <v>18</v>
      </c>
      <c r="D9" t="s">
        <v>19</v>
      </c>
      <c r="E9">
        <v>1.05</v>
      </c>
    </row>
    <row r="10" spans="1:26">
      <c r="A10" s="2" t="s">
        <v>69</v>
      </c>
      <c r="D10" t="s">
        <v>68</v>
      </c>
      <c r="E10">
        <v>6.3</v>
      </c>
      <c r="F10" t="s">
        <v>70</v>
      </c>
    </row>
    <row r="11" spans="1:26">
      <c r="A11" s="2"/>
      <c r="E11" t="s">
        <v>64</v>
      </c>
      <c r="M11" t="s">
        <v>57</v>
      </c>
      <c r="S11" t="s">
        <v>33</v>
      </c>
    </row>
    <row r="12" spans="1:26">
      <c r="A12" s="2"/>
      <c r="D12" s="10" t="s">
        <v>65</v>
      </c>
      <c r="E12" s="10" t="s">
        <v>65</v>
      </c>
      <c r="F12" s="10" t="s">
        <v>65</v>
      </c>
      <c r="G12" s="10" t="s">
        <v>65</v>
      </c>
      <c r="H12" s="10" t="s">
        <v>65</v>
      </c>
      <c r="I12" s="10" t="s">
        <v>65</v>
      </c>
      <c r="J12" s="10" t="s">
        <v>65</v>
      </c>
      <c r="K12" s="10" t="s">
        <v>65</v>
      </c>
    </row>
    <row r="13" spans="1:26">
      <c r="A13" s="2"/>
      <c r="D13" s="10">
        <v>0</v>
      </c>
      <c r="E13" s="10">
        <v>0.2</v>
      </c>
      <c r="F13" s="10">
        <v>0.4</v>
      </c>
      <c r="G13" s="10">
        <v>0.6</v>
      </c>
      <c r="H13" s="10">
        <v>0.8</v>
      </c>
      <c r="I13" s="10">
        <v>1</v>
      </c>
      <c r="J13" s="10">
        <v>1.2</v>
      </c>
      <c r="K13" s="10">
        <v>1.4</v>
      </c>
    </row>
    <row r="14" spans="1:26">
      <c r="A14" s="2"/>
      <c r="C14" t="s">
        <v>71</v>
      </c>
      <c r="D14" s="2">
        <f>100*(1/($E$4*(0.000000000001)*$E$2*1000))*(D$13/($E$3*1000)-1/($E$6*1000))</f>
        <v>-3.7762924360862504</v>
      </c>
      <c r="E14" s="2">
        <f t="shared" ref="E14:K14" si="0">100*(1/($E$4*(0.000000000001)*$E$2*1000))*(E$13/($E$3*1000)-1/($E$6*1000))</f>
        <v>-2.89978355343567</v>
      </c>
      <c r="F14" s="2">
        <f t="shared" si="0"/>
        <v>-2.0232746707850899</v>
      </c>
      <c r="G14" s="2">
        <f t="shared" si="0"/>
        <v>-1.1467657881345095</v>
      </c>
      <c r="H14" s="2">
        <f t="shared" si="0"/>
        <v>-0.27025690548392889</v>
      </c>
      <c r="I14" s="2">
        <f t="shared" si="0"/>
        <v>0.6062519771666518</v>
      </c>
      <c r="J14" s="2">
        <f t="shared" si="0"/>
        <v>1.4827608598172315</v>
      </c>
      <c r="K14" s="2">
        <f t="shared" si="0"/>
        <v>2.359269742467812</v>
      </c>
    </row>
    <row r="15" spans="1:26" ht="105">
      <c r="A15" s="3" t="s">
        <v>16</v>
      </c>
      <c r="B15" s="1" t="s">
        <v>17</v>
      </c>
      <c r="C15" s="1"/>
      <c r="D15" s="1"/>
      <c r="E15" s="1"/>
      <c r="F15" s="1"/>
      <c r="G15" s="1"/>
      <c r="H15" s="1"/>
      <c r="I15" s="1"/>
      <c r="J15" s="1"/>
      <c r="K15" s="1"/>
      <c r="M15" s="1" t="s">
        <v>29</v>
      </c>
      <c r="N15" s="1"/>
      <c r="O15" s="1" t="s">
        <v>47</v>
      </c>
      <c r="P15" s="1" t="s">
        <v>46</v>
      </c>
      <c r="Q15" s="1" t="s">
        <v>21</v>
      </c>
      <c r="R15" s="1" t="s">
        <v>24</v>
      </c>
      <c r="S15" s="1" t="s">
        <v>25</v>
      </c>
      <c r="T15" s="1" t="s">
        <v>26</v>
      </c>
      <c r="U15" s="1" t="s">
        <v>27</v>
      </c>
      <c r="V15" s="1" t="s">
        <v>28</v>
      </c>
      <c r="W15" s="1"/>
      <c r="X15" s="1"/>
      <c r="Y15" s="1"/>
      <c r="Z15" s="1"/>
    </row>
    <row r="16" spans="1:26">
      <c r="A16" s="2">
        <v>0.3</v>
      </c>
      <c r="B16">
        <f t="shared" ref="B16:B80" si="1">2*A16*PI()/1000000</f>
        <v>1.8849555921538758E-6</v>
      </c>
      <c r="D16">
        <f t="shared" ref="D16:D32" si="2">MIN($M16*(1+D$13),(100-($E$10/6.3)*D$14))</f>
        <v>53.646197057019748</v>
      </c>
      <c r="E16">
        <f t="shared" ref="E16:K31" si="3">MIN($M16*(1+E$13),(100-($E$10/6.3)*E$14))</f>
        <v>64.3754364684237</v>
      </c>
      <c r="F16">
        <f t="shared" si="3"/>
        <v>75.104675879827639</v>
      </c>
      <c r="G16">
        <f t="shared" si="3"/>
        <v>85.833915291231605</v>
      </c>
      <c r="H16">
        <f t="shared" si="3"/>
        <v>96.563154702635543</v>
      </c>
      <c r="I16">
        <f t="shared" si="3"/>
        <v>99.39374802283335</v>
      </c>
      <c r="J16">
        <f t="shared" si="3"/>
        <v>98.517239140182767</v>
      </c>
      <c r="K16">
        <f t="shared" si="3"/>
        <v>97.640730257532184</v>
      </c>
      <c r="M16">
        <f>100*($K$4/$E$3)/SQRT(1+(B16*$K$4*$E$4)^2)</f>
        <v>53.646197057019748</v>
      </c>
      <c r="O16">
        <f>1/($S$3+$S$6)</f>
        <v>1.9342359767891683E-3</v>
      </c>
      <c r="P16">
        <f>B16*($S$2+$S$4)</f>
        <v>8.5765479443001354E-4</v>
      </c>
      <c r="Q16">
        <f>-1*($S$7-$Y$2)*B16*B16*$S$3*$Y$3*$Y$3/(1+(B16*$S$3*$Y$3)^2)</f>
        <v>-4.6634009803321418E-6</v>
      </c>
      <c r="R16">
        <f>-1*($S$7-$Y$2)*B16*$Y$3/(1+(B16*$S$3*$Y$3)^2)</f>
        <v>-9.4859741943824311E-5</v>
      </c>
      <c r="S16" s="4">
        <f>O16+Q16</f>
        <v>1.9295725758088362E-3</v>
      </c>
      <c r="T16">
        <f>P16+R16</f>
        <v>7.6279505248618925E-4</v>
      </c>
      <c r="U16">
        <f>1/SQRT((S16^2)+(T16^2))</f>
        <v>481.95672469097008</v>
      </c>
      <c r="V16">
        <f>100*U16/($S$3+$S$6)</f>
        <v>93.221803615274681</v>
      </c>
    </row>
    <row r="17" spans="1:22">
      <c r="A17" s="2">
        <f>A16*$E$9</f>
        <v>0.315</v>
      </c>
      <c r="B17">
        <f t="shared" si="1"/>
        <v>1.9792033717615695E-6</v>
      </c>
      <c r="D17">
        <f t="shared" si="2"/>
        <v>53.639128160145482</v>
      </c>
      <c r="E17">
        <f t="shared" si="3"/>
        <v>64.36695379217457</v>
      </c>
      <c r="F17">
        <f t="shared" si="3"/>
        <v>75.094779424203665</v>
      </c>
      <c r="G17">
        <f t="shared" si="3"/>
        <v>85.822605056232774</v>
      </c>
      <c r="H17">
        <f t="shared" si="3"/>
        <v>96.550430688261869</v>
      </c>
      <c r="I17">
        <f t="shared" si="3"/>
        <v>99.39374802283335</v>
      </c>
      <c r="J17">
        <f t="shared" si="3"/>
        <v>98.517239140182767</v>
      </c>
      <c r="K17">
        <f t="shared" si="3"/>
        <v>97.640730257532184</v>
      </c>
      <c r="M17">
        <f t="shared" ref="M17:M80" si="4">100*($K$4/$E$3)/SQRT(1+(B17*$K$4*$E$4)^2)</f>
        <v>53.639128160145482</v>
      </c>
      <c r="O17">
        <f t="shared" ref="O17:O80" si="5">1/($S$3+$S$6)</f>
        <v>1.9342359767891683E-3</v>
      </c>
      <c r="P17">
        <f t="shared" ref="P17:P80" si="6">B17*($S$2+$S$4)</f>
        <v>9.0053753415151412E-4</v>
      </c>
      <c r="Q17">
        <f t="shared" ref="Q17:Q80" si="7">-1*($S$7-$Y$2)*B17*B17*$S$3*$Y$3*$Y$3/(1+(B17*$S$3*$Y$3)^2)</f>
        <v>-5.1401293249357692E-6</v>
      </c>
      <c r="R17">
        <f t="shared" ref="R17:R80" si="8">-1*($S$7-$Y$2)*B17*$Y$3/(1+(B17*$S$3*$Y$3)^2)</f>
        <v>-9.9578120770391749E-5</v>
      </c>
      <c r="S17" s="4">
        <f t="shared" ref="S17:T80" si="9">O17+Q17</f>
        <v>1.9290958474642325E-3</v>
      </c>
      <c r="T17">
        <f t="shared" si="9"/>
        <v>8.0095941338112237E-4</v>
      </c>
      <c r="U17">
        <f t="shared" ref="U17:U80" si="10">1/SQRT((S17^2)+(T17^2))</f>
        <v>478.75138433006077</v>
      </c>
      <c r="V17">
        <f t="shared" ref="V17:V80" si="11">100*U17/($S$3+$S$6)</f>
        <v>92.60181515088216</v>
      </c>
    </row>
    <row r="18" spans="1:22">
      <c r="A18" s="2">
        <f t="shared" ref="A18:A81" si="12">A17*$E$9</f>
        <v>0.33075000000000004</v>
      </c>
      <c r="B18">
        <f t="shared" si="1"/>
        <v>2.0781635403496486E-6</v>
      </c>
      <c r="D18">
        <f t="shared" si="2"/>
        <v>53.63133793911166</v>
      </c>
      <c r="E18">
        <f t="shared" si="3"/>
        <v>64.357605526933995</v>
      </c>
      <c r="F18">
        <f t="shared" si="3"/>
        <v>75.083873114756315</v>
      </c>
      <c r="G18">
        <f t="shared" si="3"/>
        <v>85.810140702578664</v>
      </c>
      <c r="H18">
        <f t="shared" si="3"/>
        <v>96.536408290400985</v>
      </c>
      <c r="I18">
        <f t="shared" si="3"/>
        <v>99.39374802283335</v>
      </c>
      <c r="J18">
        <f t="shared" si="3"/>
        <v>98.517239140182767</v>
      </c>
      <c r="K18">
        <f t="shared" si="3"/>
        <v>97.640730257532184</v>
      </c>
      <c r="M18">
        <f t="shared" si="4"/>
        <v>53.63133793911166</v>
      </c>
      <c r="O18">
        <f t="shared" si="5"/>
        <v>1.9342359767891683E-3</v>
      </c>
      <c r="P18">
        <f t="shared" si="6"/>
        <v>9.4556441085909011E-4</v>
      </c>
      <c r="Q18">
        <f t="shared" si="7"/>
        <v>-5.6654493785982968E-6</v>
      </c>
      <c r="R18">
        <f t="shared" si="8"/>
        <v>-1.0452855445332249E-4</v>
      </c>
      <c r="S18" s="4">
        <f t="shared" si="9"/>
        <v>1.92857052741057E-3</v>
      </c>
      <c r="T18">
        <f t="shared" si="9"/>
        <v>8.4103585640576766E-4</v>
      </c>
      <c r="U18">
        <f t="shared" si="10"/>
        <v>475.29002456118917</v>
      </c>
      <c r="V18">
        <f t="shared" si="11"/>
        <v>91.932306491525964</v>
      </c>
    </row>
    <row r="19" spans="1:22">
      <c r="A19" s="2">
        <f t="shared" si="12"/>
        <v>0.34728750000000008</v>
      </c>
      <c r="B19">
        <f t="shared" si="1"/>
        <v>2.1820717173671312E-6</v>
      </c>
      <c r="D19">
        <f t="shared" si="2"/>
        <v>53.622753153085597</v>
      </c>
      <c r="E19">
        <f t="shared" si="3"/>
        <v>64.347303783702714</v>
      </c>
      <c r="F19">
        <f t="shared" si="3"/>
        <v>75.07185441431983</v>
      </c>
      <c r="G19">
        <f t="shared" si="3"/>
        <v>85.796405044936961</v>
      </c>
      <c r="H19">
        <f t="shared" si="3"/>
        <v>96.520955675554077</v>
      </c>
      <c r="I19">
        <f t="shared" si="3"/>
        <v>99.39374802283335</v>
      </c>
      <c r="J19">
        <f t="shared" si="3"/>
        <v>98.517239140182767</v>
      </c>
      <c r="K19">
        <f t="shared" si="3"/>
        <v>97.640730257532184</v>
      </c>
      <c r="M19">
        <f t="shared" si="4"/>
        <v>53.622753153085597</v>
      </c>
      <c r="O19">
        <f t="shared" si="5"/>
        <v>1.9342359767891683E-3</v>
      </c>
      <c r="P19">
        <f t="shared" si="6"/>
        <v>9.9284263140204465E-4</v>
      </c>
      <c r="Q19">
        <f t="shared" si="7"/>
        <v>-6.2442832416872471E-6</v>
      </c>
      <c r="R19">
        <f t="shared" si="8"/>
        <v>-1.0972204073079735E-4</v>
      </c>
      <c r="S19" s="4">
        <f t="shared" si="9"/>
        <v>1.9279916935474809E-3</v>
      </c>
      <c r="T19">
        <f t="shared" si="9"/>
        <v>8.8312059067124731E-4</v>
      </c>
      <c r="U19">
        <f t="shared" si="10"/>
        <v>471.55890573340838</v>
      </c>
      <c r="V19">
        <f t="shared" si="11"/>
        <v>91.210620064489049</v>
      </c>
    </row>
    <row r="20" spans="1:22">
      <c r="A20" s="2">
        <f t="shared" si="12"/>
        <v>0.36465187500000013</v>
      </c>
      <c r="B20">
        <f t="shared" si="1"/>
        <v>2.2911753032354879E-6</v>
      </c>
      <c r="D20">
        <f t="shared" si="2"/>
        <v>53.613293202832558</v>
      </c>
      <c r="E20">
        <f t="shared" si="3"/>
        <v>64.335951843399073</v>
      </c>
      <c r="F20">
        <f t="shared" si="3"/>
        <v>75.05861048396558</v>
      </c>
      <c r="G20">
        <f t="shared" si="3"/>
        <v>85.781269124532102</v>
      </c>
      <c r="H20">
        <f t="shared" si="3"/>
        <v>96.503927765098609</v>
      </c>
      <c r="I20">
        <f t="shared" si="3"/>
        <v>99.39374802283335</v>
      </c>
      <c r="J20">
        <f t="shared" si="3"/>
        <v>98.517239140182767</v>
      </c>
      <c r="K20">
        <f t="shared" si="3"/>
        <v>97.640730257532184</v>
      </c>
      <c r="M20">
        <f t="shared" si="4"/>
        <v>53.613293202832558</v>
      </c>
      <c r="O20">
        <f t="shared" si="5"/>
        <v>1.9342359767891683E-3</v>
      </c>
      <c r="P20">
        <f t="shared" si="6"/>
        <v>1.042484762972147E-3</v>
      </c>
      <c r="Q20">
        <f t="shared" si="7"/>
        <v>-6.8820450040317567E-6</v>
      </c>
      <c r="R20">
        <f t="shared" si="8"/>
        <v>-1.151700329827289E-4</v>
      </c>
      <c r="S20" s="4">
        <f t="shared" si="9"/>
        <v>1.9273539317851366E-3</v>
      </c>
      <c r="T20">
        <f t="shared" si="9"/>
        <v>9.2731472998941814E-4</v>
      </c>
      <c r="U20">
        <f t="shared" si="10"/>
        <v>467.54472606600262</v>
      </c>
      <c r="V20">
        <f t="shared" si="11"/>
        <v>90.434182991489863</v>
      </c>
    </row>
    <row r="21" spans="1:22">
      <c r="A21" s="2">
        <f t="shared" si="12"/>
        <v>0.38288446875000015</v>
      </c>
      <c r="B21">
        <f t="shared" si="1"/>
        <v>2.4057340683972623E-6</v>
      </c>
      <c r="D21">
        <f t="shared" si="2"/>
        <v>53.602869408215192</v>
      </c>
      <c r="E21">
        <f t="shared" si="3"/>
        <v>64.323443289858233</v>
      </c>
      <c r="F21">
        <f t="shared" si="3"/>
        <v>75.044017171501267</v>
      </c>
      <c r="G21">
        <f t="shared" si="3"/>
        <v>85.764591053144315</v>
      </c>
      <c r="H21">
        <f t="shared" si="3"/>
        <v>96.485164934787349</v>
      </c>
      <c r="I21">
        <f t="shared" si="3"/>
        <v>99.39374802283335</v>
      </c>
      <c r="J21">
        <f t="shared" si="3"/>
        <v>98.517239140182767</v>
      </c>
      <c r="K21">
        <f t="shared" si="3"/>
        <v>97.640730257532184</v>
      </c>
      <c r="M21">
        <f t="shared" si="4"/>
        <v>53.602869408215192</v>
      </c>
      <c r="O21">
        <f t="shared" si="5"/>
        <v>1.9342359767891683E-3</v>
      </c>
      <c r="P21">
        <f t="shared" si="6"/>
        <v>1.0946090011207544E-3</v>
      </c>
      <c r="Q21">
        <f t="shared" si="7"/>
        <v>-7.5846885055465206E-6</v>
      </c>
      <c r="R21">
        <f t="shared" si="8"/>
        <v>-1.2088444846398226E-4</v>
      </c>
      <c r="S21" s="4">
        <f t="shared" si="9"/>
        <v>1.9266512882836217E-3</v>
      </c>
      <c r="T21">
        <f t="shared" si="9"/>
        <v>9.7372455265677216E-4</v>
      </c>
      <c r="U21">
        <f t="shared" si="10"/>
        <v>463.23485709345289</v>
      </c>
      <c r="V21">
        <f t="shared" si="11"/>
        <v>89.600552629294555</v>
      </c>
    </row>
    <row r="22" spans="1:22">
      <c r="A22" s="2">
        <f t="shared" si="12"/>
        <v>0.4020286921875002</v>
      </c>
      <c r="B22">
        <f t="shared" si="1"/>
        <v>2.5260207718171256E-6</v>
      </c>
      <c r="D22">
        <f t="shared" si="2"/>
        <v>53.591384218365086</v>
      </c>
      <c r="E22">
        <f t="shared" si="3"/>
        <v>64.309661062038103</v>
      </c>
      <c r="F22">
        <f t="shared" si="3"/>
        <v>75.027937905711113</v>
      </c>
      <c r="G22">
        <f t="shared" si="3"/>
        <v>85.746214749384137</v>
      </c>
      <c r="H22">
        <f t="shared" si="3"/>
        <v>96.464491593057161</v>
      </c>
      <c r="I22">
        <f t="shared" si="3"/>
        <v>99.39374802283335</v>
      </c>
      <c r="J22">
        <f t="shared" si="3"/>
        <v>98.517239140182767</v>
      </c>
      <c r="K22">
        <f t="shared" si="3"/>
        <v>97.640730257532184</v>
      </c>
      <c r="M22">
        <f t="shared" si="4"/>
        <v>53.591384218365086</v>
      </c>
      <c r="O22">
        <f t="shared" si="5"/>
        <v>1.9342359767891683E-3</v>
      </c>
      <c r="P22">
        <f t="shared" si="6"/>
        <v>1.1493394511767922E-3</v>
      </c>
      <c r="Q22">
        <f t="shared" si="7"/>
        <v>-8.3587594277671592E-6</v>
      </c>
      <c r="R22">
        <f t="shared" si="8"/>
        <v>-1.2687767473965462E-4</v>
      </c>
      <c r="S22" s="4">
        <f t="shared" si="9"/>
        <v>1.9258772173614011E-3</v>
      </c>
      <c r="T22">
        <f t="shared" si="9"/>
        <v>1.0224617764371376E-3</v>
      </c>
      <c r="U22">
        <f t="shared" si="10"/>
        <v>458.61760191337339</v>
      </c>
      <c r="V22">
        <f t="shared" si="11"/>
        <v>88.707466520961972</v>
      </c>
    </row>
    <row r="23" spans="1:22">
      <c r="A23" s="2">
        <f t="shared" si="12"/>
        <v>0.42213012679687523</v>
      </c>
      <c r="B23">
        <f t="shared" si="1"/>
        <v>2.652321810407982E-6</v>
      </c>
      <c r="D23">
        <f t="shared" si="2"/>
        <v>53.578730349038487</v>
      </c>
      <c r="E23">
        <f t="shared" si="3"/>
        <v>64.294476418846187</v>
      </c>
      <c r="F23">
        <f t="shared" si="3"/>
        <v>75.010222488653881</v>
      </c>
      <c r="G23">
        <f t="shared" si="3"/>
        <v>85.725968558461588</v>
      </c>
      <c r="H23">
        <f t="shared" si="3"/>
        <v>96.441714628269281</v>
      </c>
      <c r="I23">
        <f t="shared" si="3"/>
        <v>99.39374802283335</v>
      </c>
      <c r="J23">
        <f t="shared" si="3"/>
        <v>98.517239140182767</v>
      </c>
      <c r="K23">
        <f t="shared" si="3"/>
        <v>97.640730257532184</v>
      </c>
      <c r="M23">
        <f t="shared" si="4"/>
        <v>53.578730349038487</v>
      </c>
      <c r="O23">
        <f t="shared" si="5"/>
        <v>1.9342359767891683E-3</v>
      </c>
      <c r="P23">
        <f t="shared" si="6"/>
        <v>1.2068064237356318E-3</v>
      </c>
      <c r="Q23">
        <f t="shared" si="7"/>
        <v>-9.2114520420708273E-6</v>
      </c>
      <c r="R23">
        <f t="shared" si="8"/>
        <v>-1.3316257390692804E-4</v>
      </c>
      <c r="S23" s="4">
        <f t="shared" si="9"/>
        <v>1.9250245247470976E-3</v>
      </c>
      <c r="T23">
        <f t="shared" si="9"/>
        <v>1.0736438498287037E-3</v>
      </c>
      <c r="U23">
        <f t="shared" si="10"/>
        <v>453.68247245775649</v>
      </c>
      <c r="V23">
        <f t="shared" si="11"/>
        <v>87.752896026645359</v>
      </c>
    </row>
    <row r="24" spans="1:22">
      <c r="A24" s="2">
        <f t="shared" si="12"/>
        <v>0.44323663313671902</v>
      </c>
      <c r="B24">
        <f t="shared" si="1"/>
        <v>2.7849379009283816E-6</v>
      </c>
      <c r="D24">
        <f t="shared" si="2"/>
        <v>53.564789841397094</v>
      </c>
      <c r="E24">
        <f t="shared" si="3"/>
        <v>64.277747809676512</v>
      </c>
      <c r="F24">
        <f t="shared" si="3"/>
        <v>74.990705777955924</v>
      </c>
      <c r="G24">
        <f t="shared" si="3"/>
        <v>85.70366374623535</v>
      </c>
      <c r="H24">
        <f t="shared" si="3"/>
        <v>96.416621714514775</v>
      </c>
      <c r="I24">
        <f t="shared" si="3"/>
        <v>99.39374802283335</v>
      </c>
      <c r="J24">
        <f t="shared" si="3"/>
        <v>98.517239140182767</v>
      </c>
      <c r="K24">
        <f t="shared" si="3"/>
        <v>97.640730257532184</v>
      </c>
      <c r="M24">
        <f t="shared" si="4"/>
        <v>53.564789841397094</v>
      </c>
      <c r="O24">
        <f t="shared" si="5"/>
        <v>1.9342359767891683E-3</v>
      </c>
      <c r="P24">
        <f t="shared" si="6"/>
        <v>1.2671467449224137E-3</v>
      </c>
      <c r="Q24">
        <f t="shared" si="7"/>
        <v>-1.0150670949463004E-5</v>
      </c>
      <c r="R24">
        <f t="shared" si="8"/>
        <v>-1.3975248412202105E-4</v>
      </c>
      <c r="S24" s="4">
        <f t="shared" si="9"/>
        <v>1.9240853058397052E-3</v>
      </c>
      <c r="T24">
        <f t="shared" si="9"/>
        <v>1.1273942608003927E-3</v>
      </c>
      <c r="U24">
        <f t="shared" si="10"/>
        <v>448.42048043914889</v>
      </c>
      <c r="V24">
        <f t="shared" si="11"/>
        <v>86.735102599448524</v>
      </c>
    </row>
    <row r="25" spans="1:22">
      <c r="A25" s="2">
        <f t="shared" si="12"/>
        <v>0.46539846479355501</v>
      </c>
      <c r="B25">
        <f t="shared" si="1"/>
        <v>2.9241847959748006E-6</v>
      </c>
      <c r="D25">
        <f t="shared" si="2"/>
        <v>53.549433036215902</v>
      </c>
      <c r="E25">
        <f t="shared" si="3"/>
        <v>64.259319643459079</v>
      </c>
      <c r="F25">
        <f t="shared" si="3"/>
        <v>74.969206250702257</v>
      </c>
      <c r="G25">
        <f t="shared" si="3"/>
        <v>85.679092857945449</v>
      </c>
      <c r="H25">
        <f t="shared" si="3"/>
        <v>96.388979465188626</v>
      </c>
      <c r="I25">
        <f t="shared" si="3"/>
        <v>99.39374802283335</v>
      </c>
      <c r="J25">
        <f t="shared" si="3"/>
        <v>98.517239140182767</v>
      </c>
      <c r="K25">
        <f t="shared" si="3"/>
        <v>97.640730257532184</v>
      </c>
      <c r="M25">
        <f t="shared" si="4"/>
        <v>53.549433036215902</v>
      </c>
      <c r="O25">
        <f t="shared" si="5"/>
        <v>1.9342359767891683E-3</v>
      </c>
      <c r="P25">
        <f t="shared" si="6"/>
        <v>1.3305040821685343E-3</v>
      </c>
      <c r="Q25">
        <f t="shared" si="7"/>
        <v>-1.1185098152008284E-5</v>
      </c>
      <c r="R25">
        <f t="shared" si="8"/>
        <v>-1.4666121787596886E-4</v>
      </c>
      <c r="S25" s="4">
        <f t="shared" si="9"/>
        <v>1.9230508786371599E-3</v>
      </c>
      <c r="T25">
        <f t="shared" si="9"/>
        <v>1.1838428642925655E-3</v>
      </c>
      <c r="U25">
        <f t="shared" si="10"/>
        <v>442.82443500057389</v>
      </c>
      <c r="V25">
        <f t="shared" si="11"/>
        <v>85.652695357944651</v>
      </c>
    </row>
    <row r="26" spans="1:22">
      <c r="A26" s="2">
        <f t="shared" si="12"/>
        <v>0.48866838803323276</v>
      </c>
      <c r="B26">
        <f t="shared" si="1"/>
        <v>3.0703940357735409E-6</v>
      </c>
      <c r="D26">
        <f t="shared" si="2"/>
        <v>53.532517457326151</v>
      </c>
      <c r="E26">
        <f t="shared" si="3"/>
        <v>64.239020948791378</v>
      </c>
      <c r="F26">
        <f t="shared" si="3"/>
        <v>74.945524440256605</v>
      </c>
      <c r="G26">
        <f t="shared" si="3"/>
        <v>85.652027931721847</v>
      </c>
      <c r="H26">
        <f t="shared" si="3"/>
        <v>96.358531423187074</v>
      </c>
      <c r="I26">
        <f t="shared" si="3"/>
        <v>99.39374802283335</v>
      </c>
      <c r="J26">
        <f t="shared" si="3"/>
        <v>98.517239140182767</v>
      </c>
      <c r="K26">
        <f t="shared" si="3"/>
        <v>97.640730257532184</v>
      </c>
      <c r="M26">
        <f t="shared" si="4"/>
        <v>53.532517457326151</v>
      </c>
      <c r="O26">
        <f t="shared" si="5"/>
        <v>1.9342359767891683E-3</v>
      </c>
      <c r="P26">
        <f t="shared" si="6"/>
        <v>1.3970292862769611E-3</v>
      </c>
      <c r="Q26">
        <f t="shared" si="7"/>
        <v>-1.2324265795953358E-5</v>
      </c>
      <c r="R26">
        <f t="shared" si="8"/>
        <v>-1.5390305637847442E-4</v>
      </c>
      <c r="S26" s="4">
        <f t="shared" si="9"/>
        <v>1.9219117109932149E-3</v>
      </c>
      <c r="T26">
        <f t="shared" si="9"/>
        <v>1.2431262298984867E-3</v>
      </c>
      <c r="U26">
        <f t="shared" si="10"/>
        <v>436.88923852450205</v>
      </c>
      <c r="V26">
        <f t="shared" si="11"/>
        <v>84.504688302611612</v>
      </c>
    </row>
    <row r="27" spans="1:22">
      <c r="A27" s="2">
        <f t="shared" si="12"/>
        <v>0.51310180743489442</v>
      </c>
      <c r="B27">
        <f t="shared" si="1"/>
        <v>3.223913737562218E-6</v>
      </c>
      <c r="D27">
        <f t="shared" si="2"/>
        <v>53.513886597970718</v>
      </c>
      <c r="E27">
        <f t="shared" si="3"/>
        <v>64.216663917564858</v>
      </c>
      <c r="F27">
        <f t="shared" si="3"/>
        <v>74.919441237159006</v>
      </c>
      <c r="G27">
        <f t="shared" si="3"/>
        <v>85.622218556753154</v>
      </c>
      <c r="H27">
        <f t="shared" si="3"/>
        <v>96.324995876347288</v>
      </c>
      <c r="I27">
        <f t="shared" si="3"/>
        <v>99.39374802283335</v>
      </c>
      <c r="J27">
        <f t="shared" si="3"/>
        <v>98.517239140182767</v>
      </c>
      <c r="K27">
        <f t="shared" si="3"/>
        <v>97.640730257532184</v>
      </c>
      <c r="M27">
        <f t="shared" si="4"/>
        <v>53.513886597970718</v>
      </c>
      <c r="O27">
        <f t="shared" si="5"/>
        <v>1.9342359767891683E-3</v>
      </c>
      <c r="P27">
        <f t="shared" si="6"/>
        <v>1.4668807505908092E-3</v>
      </c>
      <c r="Q27">
        <f t="shared" si="7"/>
        <v>-1.3578634919726332E-5</v>
      </c>
      <c r="R27">
        <f t="shared" si="8"/>
        <v>-1.6149273931399257E-4</v>
      </c>
      <c r="S27" s="4">
        <f t="shared" si="9"/>
        <v>1.9206573418694419E-3</v>
      </c>
      <c r="T27">
        <f t="shared" si="9"/>
        <v>1.3053880112768165E-3</v>
      </c>
      <c r="U27">
        <f t="shared" si="10"/>
        <v>430.61217065856982</v>
      </c>
      <c r="V27">
        <f t="shared" si="11"/>
        <v>83.29055525310828</v>
      </c>
    </row>
    <row r="28" spans="1:22">
      <c r="A28" s="2">
        <f t="shared" si="12"/>
        <v>0.53875689780663916</v>
      </c>
      <c r="B28">
        <f t="shared" si="1"/>
        <v>3.3851094244403291E-6</v>
      </c>
      <c r="D28">
        <f t="shared" si="2"/>
        <v>53.493368603705207</v>
      </c>
      <c r="E28">
        <f t="shared" si="3"/>
        <v>64.192042324446248</v>
      </c>
      <c r="F28">
        <f t="shared" si="3"/>
        <v>74.89071604518729</v>
      </c>
      <c r="G28">
        <f t="shared" si="3"/>
        <v>85.589389765928331</v>
      </c>
      <c r="H28">
        <f t="shared" si="3"/>
        <v>96.288063486669373</v>
      </c>
      <c r="I28">
        <f t="shared" si="3"/>
        <v>99.39374802283335</v>
      </c>
      <c r="J28">
        <f t="shared" si="3"/>
        <v>98.517239140182767</v>
      </c>
      <c r="K28">
        <f t="shared" si="3"/>
        <v>97.640730257532184</v>
      </c>
      <c r="M28">
        <f t="shared" si="4"/>
        <v>53.493368603705207</v>
      </c>
      <c r="O28">
        <f t="shared" si="5"/>
        <v>1.9342359767891683E-3</v>
      </c>
      <c r="P28">
        <f t="shared" si="6"/>
        <v>1.5402247881203498E-3</v>
      </c>
      <c r="Q28">
        <f t="shared" si="7"/>
        <v>-1.4959680524349726E-5</v>
      </c>
      <c r="R28">
        <f t="shared" si="8"/>
        <v>-1.6944544912767318E-4</v>
      </c>
      <c r="S28" s="4">
        <f t="shared" si="9"/>
        <v>1.9192762962648186E-3</v>
      </c>
      <c r="T28">
        <f t="shared" si="9"/>
        <v>1.3707793389926765E-3</v>
      </c>
      <c r="U28">
        <f t="shared" si="10"/>
        <v>423.99314953635246</v>
      </c>
      <c r="V28">
        <f t="shared" si="11"/>
        <v>82.010280374536251</v>
      </c>
    </row>
    <row r="29" spans="1:22">
      <c r="A29" s="2">
        <f t="shared" si="12"/>
        <v>0.56569474269697118</v>
      </c>
      <c r="B29">
        <f t="shared" si="1"/>
        <v>3.5543648956623455E-6</v>
      </c>
      <c r="D29">
        <f t="shared" si="2"/>
        <v>53.470774845545549</v>
      </c>
      <c r="E29">
        <f t="shared" si="3"/>
        <v>64.164929814654656</v>
      </c>
      <c r="F29">
        <f t="shared" si="3"/>
        <v>74.859084783763763</v>
      </c>
      <c r="G29">
        <f t="shared" si="3"/>
        <v>85.553239752872884</v>
      </c>
      <c r="H29">
        <f t="shared" si="3"/>
        <v>96.247394721981991</v>
      </c>
      <c r="I29">
        <f t="shared" si="3"/>
        <v>99.39374802283335</v>
      </c>
      <c r="J29">
        <f t="shared" si="3"/>
        <v>98.517239140182767</v>
      </c>
      <c r="K29">
        <f t="shared" si="3"/>
        <v>97.640730257532184</v>
      </c>
      <c r="M29">
        <f t="shared" si="4"/>
        <v>53.470774845545549</v>
      </c>
      <c r="O29">
        <f t="shared" si="5"/>
        <v>1.9342359767891683E-3</v>
      </c>
      <c r="P29">
        <f t="shared" si="6"/>
        <v>1.6172360275263672E-3</v>
      </c>
      <c r="Q29">
        <f t="shared" si="7"/>
        <v>-1.6479983257027908E-5</v>
      </c>
      <c r="R29">
        <f t="shared" si="8"/>
        <v>-1.777767888799733E-4</v>
      </c>
      <c r="S29" s="4">
        <f t="shared" si="9"/>
        <v>1.9177559935321404E-3</v>
      </c>
      <c r="T29">
        <f t="shared" si="9"/>
        <v>1.439459238646394E-3</v>
      </c>
      <c r="U29">
        <f t="shared" si="10"/>
        <v>417.03495855667529</v>
      </c>
      <c r="V29">
        <f t="shared" si="11"/>
        <v>80.664402041910108</v>
      </c>
    </row>
    <row r="30" spans="1:22">
      <c r="A30" s="2">
        <f t="shared" si="12"/>
        <v>0.59397947983181976</v>
      </c>
      <c r="B30">
        <f t="shared" si="1"/>
        <v>3.7320831404454632E-6</v>
      </c>
      <c r="D30">
        <f t="shared" si="2"/>
        <v>53.445898377276315</v>
      </c>
      <c r="E30">
        <f t="shared" si="3"/>
        <v>64.135078052731572</v>
      </c>
      <c r="F30">
        <f t="shared" si="3"/>
        <v>74.824257728186836</v>
      </c>
      <c r="G30">
        <f t="shared" si="3"/>
        <v>85.513437403642115</v>
      </c>
      <c r="H30">
        <f t="shared" si="3"/>
        <v>96.202617079097365</v>
      </c>
      <c r="I30">
        <f t="shared" si="3"/>
        <v>99.39374802283335</v>
      </c>
      <c r="J30">
        <f t="shared" si="3"/>
        <v>98.517239140182767</v>
      </c>
      <c r="K30">
        <f t="shared" si="3"/>
        <v>97.640730257532184</v>
      </c>
      <c r="M30">
        <f t="shared" si="4"/>
        <v>53.445898377276315</v>
      </c>
      <c r="O30">
        <f t="shared" si="5"/>
        <v>1.9342359767891683E-3</v>
      </c>
      <c r="P30">
        <f t="shared" si="6"/>
        <v>1.6980978289026858E-3</v>
      </c>
      <c r="Q30">
        <f t="shared" si="7"/>
        <v>-1.8153327957959581E-5</v>
      </c>
      <c r="R30">
        <f t="shared" si="8"/>
        <v>-1.8650275257697628E-4</v>
      </c>
      <c r="S30" s="4">
        <f t="shared" si="9"/>
        <v>1.9160826488312088E-3</v>
      </c>
      <c r="T30">
        <f t="shared" si="9"/>
        <v>1.5115950763257096E-3</v>
      </c>
      <c r="U30">
        <f t="shared" si="10"/>
        <v>409.74342706945953</v>
      </c>
      <c r="V30">
        <f t="shared" si="11"/>
        <v>79.254047789063733</v>
      </c>
    </row>
    <row r="31" spans="1:22">
      <c r="A31" s="2">
        <f t="shared" si="12"/>
        <v>0.62367845382341081</v>
      </c>
      <c r="B31">
        <f t="shared" si="1"/>
        <v>3.9186872974677369E-6</v>
      </c>
      <c r="D31">
        <f t="shared" si="2"/>
        <v>53.418512271232039</v>
      </c>
      <c r="E31">
        <f t="shared" si="3"/>
        <v>64.102214725478447</v>
      </c>
      <c r="F31">
        <f t="shared" si="3"/>
        <v>74.785917179724848</v>
      </c>
      <c r="G31">
        <f t="shared" si="3"/>
        <v>85.469619633971263</v>
      </c>
      <c r="H31">
        <f t="shared" si="3"/>
        <v>96.153322088217678</v>
      </c>
      <c r="I31">
        <f t="shared" si="3"/>
        <v>99.39374802283335</v>
      </c>
      <c r="J31">
        <f t="shared" si="3"/>
        <v>98.517239140182767</v>
      </c>
      <c r="K31">
        <f t="shared" si="3"/>
        <v>97.640730257532184</v>
      </c>
      <c r="M31">
        <f t="shared" si="4"/>
        <v>53.418512271232039</v>
      </c>
      <c r="O31">
        <f t="shared" si="5"/>
        <v>1.9342359767891683E-3</v>
      </c>
      <c r="P31">
        <f t="shared" si="6"/>
        <v>1.7830027203478203E-3</v>
      </c>
      <c r="Q31">
        <f t="shared" si="7"/>
        <v>-1.9994809262453011E-5</v>
      </c>
      <c r="R31">
        <f t="shared" si="8"/>
        <v>-1.9563968673822816E-4</v>
      </c>
      <c r="S31" s="4">
        <f t="shared" si="9"/>
        <v>1.9142411675267153E-3</v>
      </c>
      <c r="T31">
        <f t="shared" si="9"/>
        <v>1.5873630336095922E-3</v>
      </c>
      <c r="U31">
        <f t="shared" si="10"/>
        <v>402.12755400507336</v>
      </c>
      <c r="V31">
        <f t="shared" si="11"/>
        <v>77.780958221484212</v>
      </c>
    </row>
    <row r="32" spans="1:22">
      <c r="A32" s="2">
        <f t="shared" si="12"/>
        <v>0.65486237651458135</v>
      </c>
      <c r="B32">
        <f t="shared" si="1"/>
        <v>4.1146216623411234E-6</v>
      </c>
      <c r="D32">
        <f t="shared" si="2"/>
        <v>53.388367827492331</v>
      </c>
      <c r="E32">
        <f t="shared" ref="E32:K32" si="13">MIN($M32*(1+E$13),(100-($E$10/6.3)*E$14))</f>
        <v>64.066041392990797</v>
      </c>
      <c r="F32">
        <f t="shared" si="13"/>
        <v>74.743714958489264</v>
      </c>
      <c r="G32">
        <f t="shared" si="13"/>
        <v>85.42138852398773</v>
      </c>
      <c r="H32">
        <f t="shared" si="13"/>
        <v>96.099062089486196</v>
      </c>
      <c r="I32">
        <f t="shared" si="13"/>
        <v>99.39374802283335</v>
      </c>
      <c r="J32">
        <f t="shared" si="13"/>
        <v>98.517239140182767</v>
      </c>
      <c r="K32">
        <f t="shared" si="13"/>
        <v>97.640730257532184</v>
      </c>
      <c r="M32">
        <f t="shared" si="4"/>
        <v>53.388367827492331</v>
      </c>
      <c r="O32">
        <f t="shared" si="5"/>
        <v>1.9342359767891683E-3</v>
      </c>
      <c r="P32">
        <f t="shared" si="6"/>
        <v>1.8721528563652111E-3</v>
      </c>
      <c r="Q32">
        <f t="shared" si="7"/>
        <v>-2.2020944371267238E-5</v>
      </c>
      <c r="R32">
        <f t="shared" si="8"/>
        <v>-2.0520424180502599E-4</v>
      </c>
      <c r="S32" s="4">
        <f t="shared" si="9"/>
        <v>1.9122150324179011E-3</v>
      </c>
      <c r="T32">
        <f t="shared" si="9"/>
        <v>1.6669486145601852E-3</v>
      </c>
      <c r="U32">
        <f t="shared" si="10"/>
        <v>394.1995649346959</v>
      </c>
      <c r="V32">
        <f t="shared" si="11"/>
        <v>76.247498053132659</v>
      </c>
    </row>
    <row r="33" spans="1:22">
      <c r="A33" s="2">
        <f t="shared" si="12"/>
        <v>0.68760549534031046</v>
      </c>
      <c r="B33">
        <f t="shared" si="1"/>
        <v>4.3203527454581806E-6</v>
      </c>
      <c r="D33">
        <f t="shared" ref="D33:K48" si="14">MIN($M33*(1+D$13),(100-($E$10/6.3)*D$14))</f>
        <v>53.355192652348144</v>
      </c>
      <c r="E33">
        <f t="shared" si="14"/>
        <v>64.026231182817767</v>
      </c>
      <c r="F33">
        <f t="shared" si="14"/>
        <v>74.697269713287398</v>
      </c>
      <c r="G33">
        <f t="shared" si="14"/>
        <v>85.368308243757042</v>
      </c>
      <c r="H33">
        <f t="shared" si="14"/>
        <v>96.039346774226658</v>
      </c>
      <c r="I33">
        <f t="shared" si="14"/>
        <v>99.39374802283335</v>
      </c>
      <c r="J33">
        <f t="shared" si="14"/>
        <v>98.517239140182767</v>
      </c>
      <c r="K33">
        <f t="shared" si="14"/>
        <v>97.640730257532184</v>
      </c>
      <c r="M33">
        <f t="shared" si="4"/>
        <v>53.355192652348144</v>
      </c>
      <c r="O33">
        <f t="shared" si="5"/>
        <v>1.9342359767891683E-3</v>
      </c>
      <c r="P33">
        <f t="shared" si="6"/>
        <v>1.9657604991834723E-3</v>
      </c>
      <c r="Q33">
        <f t="shared" si="7"/>
        <v>-2.4249792997189098E-5</v>
      </c>
      <c r="R33">
        <f t="shared" si="8"/>
        <v>-2.1521331181980046E-4</v>
      </c>
      <c r="S33" s="4">
        <f t="shared" si="9"/>
        <v>1.9099861837919793E-3</v>
      </c>
      <c r="T33">
        <f t="shared" si="9"/>
        <v>1.7505471873636718E-3</v>
      </c>
      <c r="U33">
        <f t="shared" si="10"/>
        <v>385.97489525474384</v>
      </c>
      <c r="V33">
        <f t="shared" si="11"/>
        <v>74.656652853915631</v>
      </c>
    </row>
    <row r="34" spans="1:22">
      <c r="A34" s="2">
        <f t="shared" si="12"/>
        <v>0.72198577010732601</v>
      </c>
      <c r="B34">
        <f t="shared" si="1"/>
        <v>4.5363703827310892E-6</v>
      </c>
      <c r="D34">
        <f t="shared" si="14"/>
        <v>53.318688603163288</v>
      </c>
      <c r="E34">
        <f t="shared" si="14"/>
        <v>63.982426323795941</v>
      </c>
      <c r="F34">
        <f t="shared" si="14"/>
        <v>74.646164044428602</v>
      </c>
      <c r="G34">
        <f t="shared" si="14"/>
        <v>85.309901765061269</v>
      </c>
      <c r="H34">
        <f t="shared" si="14"/>
        <v>95.973639485693923</v>
      </c>
      <c r="I34">
        <f t="shared" si="14"/>
        <v>99.39374802283335</v>
      </c>
      <c r="J34">
        <f t="shared" si="14"/>
        <v>98.517239140182767</v>
      </c>
      <c r="K34">
        <f t="shared" si="14"/>
        <v>97.640730257532184</v>
      </c>
      <c r="M34">
        <f t="shared" si="4"/>
        <v>53.318688603163288</v>
      </c>
      <c r="O34">
        <f t="shared" si="5"/>
        <v>1.9342359767891683E-3</v>
      </c>
      <c r="P34">
        <f t="shared" si="6"/>
        <v>2.0640485241426457E-3</v>
      </c>
      <c r="Q34">
        <f t="shared" si="7"/>
        <v>-2.6701084359887271E-5</v>
      </c>
      <c r="R34">
        <f t="shared" si="8"/>
        <v>-2.2568396062233294E-4</v>
      </c>
      <c r="S34" s="4">
        <f t="shared" si="9"/>
        <v>1.9075348924292811E-3</v>
      </c>
      <c r="T34">
        <f t="shared" si="9"/>
        <v>1.8383645635203128E-3</v>
      </c>
      <c r="U34">
        <f t="shared" si="10"/>
        <v>377.47209506872633</v>
      </c>
      <c r="V34">
        <f t="shared" si="11"/>
        <v>73.012010651591169</v>
      </c>
    </row>
    <row r="35" spans="1:22">
      <c r="A35" s="2">
        <f t="shared" si="12"/>
        <v>0.75808505861269238</v>
      </c>
      <c r="B35">
        <f t="shared" si="1"/>
        <v>4.7631889018676445E-6</v>
      </c>
      <c r="D35">
        <f t="shared" si="14"/>
        <v>53.27852959845049</v>
      </c>
      <c r="E35">
        <f t="shared" si="14"/>
        <v>63.934235518140582</v>
      </c>
      <c r="F35">
        <f t="shared" si="14"/>
        <v>74.589941437830674</v>
      </c>
      <c r="G35">
        <f t="shared" si="14"/>
        <v>85.245647357520795</v>
      </c>
      <c r="H35">
        <f t="shared" si="14"/>
        <v>95.901353277210887</v>
      </c>
      <c r="I35">
        <f t="shared" si="14"/>
        <v>99.39374802283335</v>
      </c>
      <c r="J35">
        <f t="shared" si="14"/>
        <v>98.517239140182767</v>
      </c>
      <c r="K35">
        <f t="shared" si="14"/>
        <v>97.640730257532184</v>
      </c>
      <c r="M35">
        <f t="shared" si="4"/>
        <v>53.27852959845049</v>
      </c>
      <c r="O35">
        <f t="shared" si="5"/>
        <v>1.9342359767891683E-3</v>
      </c>
      <c r="P35">
        <f t="shared" si="6"/>
        <v>2.1672509503497784E-3</v>
      </c>
      <c r="Q35">
        <f t="shared" si="7"/>
        <v>-2.9396350927996007E-5</v>
      </c>
      <c r="R35">
        <f t="shared" si="8"/>
        <v>-2.3663333261264702E-4</v>
      </c>
      <c r="S35" s="4">
        <f t="shared" si="9"/>
        <v>1.9048396258611723E-3</v>
      </c>
      <c r="T35">
        <f t="shared" si="9"/>
        <v>1.9306176177371313E-3</v>
      </c>
      <c r="U35">
        <f t="shared" si="10"/>
        <v>368.71265473981623</v>
      </c>
      <c r="V35">
        <f t="shared" si="11"/>
        <v>71.31772818951957</v>
      </c>
    </row>
    <row r="36" spans="1:22">
      <c r="A36" s="2">
        <f t="shared" si="12"/>
        <v>0.79598931154332708</v>
      </c>
      <c r="B36">
        <f t="shared" si="1"/>
        <v>5.0013483469610272E-6</v>
      </c>
      <c r="D36">
        <f t="shared" si="14"/>
        <v>53.234359294189233</v>
      </c>
      <c r="E36">
        <f t="shared" si="14"/>
        <v>63.881231153027073</v>
      </c>
      <c r="F36">
        <f t="shared" si="14"/>
        <v>74.528103011864914</v>
      </c>
      <c r="G36">
        <f t="shared" si="14"/>
        <v>85.174974870702783</v>
      </c>
      <c r="H36">
        <f t="shared" si="14"/>
        <v>95.821846729540624</v>
      </c>
      <c r="I36">
        <f t="shared" si="14"/>
        <v>99.39374802283335</v>
      </c>
      <c r="J36">
        <f t="shared" si="14"/>
        <v>98.517239140182767</v>
      </c>
      <c r="K36">
        <f t="shared" si="14"/>
        <v>97.640730257532184</v>
      </c>
      <c r="M36">
        <f t="shared" si="4"/>
        <v>53.234359294189233</v>
      </c>
      <c r="O36">
        <f t="shared" si="5"/>
        <v>1.9342359767891683E-3</v>
      </c>
      <c r="P36">
        <f t="shared" si="6"/>
        <v>2.2756134978672675E-3</v>
      </c>
      <c r="Q36">
        <f t="shared" si="7"/>
        <v>-3.2359068390309034E-5</v>
      </c>
      <c r="R36">
        <f t="shared" si="8"/>
        <v>-2.4807854592614055E-4</v>
      </c>
      <c r="S36" s="4">
        <f t="shared" si="9"/>
        <v>1.9018769083988592E-3</v>
      </c>
      <c r="T36">
        <f t="shared" si="9"/>
        <v>2.0275349519411267E-3</v>
      </c>
      <c r="U36">
        <f t="shared" si="10"/>
        <v>359.72075378557639</v>
      </c>
      <c r="V36">
        <f t="shared" si="11"/>
        <v>69.578482356978029</v>
      </c>
    </row>
    <row r="37" spans="1:22">
      <c r="A37" s="2">
        <f t="shared" si="12"/>
        <v>0.83578877712049349</v>
      </c>
      <c r="B37">
        <f t="shared" si="1"/>
        <v>5.2514157643090792E-6</v>
      </c>
      <c r="D37">
        <f t="shared" si="14"/>
        <v>53.185788630235095</v>
      </c>
      <c r="E37">
        <f t="shared" si="14"/>
        <v>63.82294635628211</v>
      </c>
      <c r="F37">
        <f t="shared" si="14"/>
        <v>74.460104082329124</v>
      </c>
      <c r="G37">
        <f t="shared" si="14"/>
        <v>85.09726180837616</v>
      </c>
      <c r="H37">
        <f t="shared" si="14"/>
        <v>95.734419534423168</v>
      </c>
      <c r="I37">
        <f t="shared" si="14"/>
        <v>99.39374802283335</v>
      </c>
      <c r="J37">
        <f t="shared" si="14"/>
        <v>98.517239140182767</v>
      </c>
      <c r="K37">
        <f t="shared" si="14"/>
        <v>97.640730257532184</v>
      </c>
      <c r="M37">
        <f t="shared" si="4"/>
        <v>53.185788630235095</v>
      </c>
      <c r="O37">
        <f t="shared" si="5"/>
        <v>1.9342359767891683E-3</v>
      </c>
      <c r="P37">
        <f t="shared" si="6"/>
        <v>2.3893941727606309E-3</v>
      </c>
      <c r="Q37">
        <f t="shared" si="7"/>
        <v>-3.5614801069253217E-5</v>
      </c>
      <c r="R37">
        <f t="shared" si="8"/>
        <v>-2.6003656565786365E-4</v>
      </c>
      <c r="S37" s="4">
        <f t="shared" si="9"/>
        <v>1.898621175719915E-3</v>
      </c>
      <c r="T37">
        <f t="shared" si="9"/>
        <v>2.1293576071027671E-3</v>
      </c>
      <c r="U37">
        <f t="shared" si="10"/>
        <v>350.52293951421063</v>
      </c>
      <c r="V37">
        <f t="shared" si="11"/>
        <v>67.799408029827987</v>
      </c>
    </row>
    <row r="38" spans="1:22">
      <c r="A38" s="2">
        <f t="shared" si="12"/>
        <v>0.87757821597651819</v>
      </c>
      <c r="B38">
        <f t="shared" si="1"/>
        <v>5.5139865525245332E-6</v>
      </c>
      <c r="D38">
        <f t="shared" si="14"/>
        <v>53.132393254214982</v>
      </c>
      <c r="E38">
        <f t="shared" si="14"/>
        <v>63.758871905057973</v>
      </c>
      <c r="F38">
        <f t="shared" si="14"/>
        <v>74.38535055590097</v>
      </c>
      <c r="G38">
        <f t="shared" si="14"/>
        <v>85.011829206743982</v>
      </c>
      <c r="H38">
        <f t="shared" si="14"/>
        <v>95.638307857586966</v>
      </c>
      <c r="I38">
        <f t="shared" si="14"/>
        <v>99.39374802283335</v>
      </c>
      <c r="J38">
        <f t="shared" si="14"/>
        <v>98.517239140182767</v>
      </c>
      <c r="K38">
        <f t="shared" si="14"/>
        <v>97.640730257532184</v>
      </c>
      <c r="M38">
        <f t="shared" si="4"/>
        <v>53.132393254214982</v>
      </c>
      <c r="O38">
        <f t="shared" si="5"/>
        <v>1.9342359767891683E-3</v>
      </c>
      <c r="P38">
        <f t="shared" si="6"/>
        <v>2.5088638813986625E-3</v>
      </c>
      <c r="Q38">
        <f t="shared" si="7"/>
        <v>-3.9191351661061793E-5</v>
      </c>
      <c r="R38">
        <f t="shared" si="8"/>
        <v>-2.7252405456546522E-4</v>
      </c>
      <c r="S38" s="4">
        <f t="shared" si="9"/>
        <v>1.8950446251281064E-3</v>
      </c>
      <c r="T38">
        <f t="shared" si="9"/>
        <v>2.2363398268331973E-3</v>
      </c>
      <c r="U38">
        <f t="shared" si="10"/>
        <v>341.14774527132795</v>
      </c>
      <c r="V38">
        <f t="shared" si="11"/>
        <v>65.986024230430942</v>
      </c>
    </row>
    <row r="39" spans="1:22">
      <c r="A39" s="2">
        <f t="shared" si="12"/>
        <v>0.92145712677534419</v>
      </c>
      <c r="B39">
        <f t="shared" si="1"/>
        <v>5.7896858801507594E-6</v>
      </c>
      <c r="D39">
        <f t="shared" si="14"/>
        <v>53.073710834696186</v>
      </c>
      <c r="E39">
        <f t="shared" si="14"/>
        <v>63.688453001635423</v>
      </c>
      <c r="F39">
        <f t="shared" si="14"/>
        <v>74.303195168574661</v>
      </c>
      <c r="G39">
        <f t="shared" si="14"/>
        <v>84.917937335513898</v>
      </c>
      <c r="H39">
        <f t="shared" si="14"/>
        <v>95.532679502453135</v>
      </c>
      <c r="I39">
        <f t="shared" si="14"/>
        <v>99.39374802283335</v>
      </c>
      <c r="J39">
        <f t="shared" si="14"/>
        <v>98.517239140182767</v>
      </c>
      <c r="K39">
        <f t="shared" si="14"/>
        <v>97.640730257532184</v>
      </c>
      <c r="M39">
        <f t="shared" si="4"/>
        <v>53.073710834696186</v>
      </c>
      <c r="O39">
        <f t="shared" si="5"/>
        <v>1.9342359767891683E-3</v>
      </c>
      <c r="P39">
        <f t="shared" si="6"/>
        <v>2.6343070754685956E-3</v>
      </c>
      <c r="Q39">
        <f t="shared" si="7"/>
        <v>-4.3118913789265883E-5</v>
      </c>
      <c r="R39">
        <f t="shared" si="8"/>
        <v>-2.8555719848202474E-4</v>
      </c>
      <c r="S39" s="4">
        <f t="shared" si="9"/>
        <v>1.8911170629999025E-3</v>
      </c>
      <c r="T39">
        <f t="shared" si="9"/>
        <v>2.3487498769865708E-3</v>
      </c>
      <c r="U39">
        <f t="shared" si="10"/>
        <v>331.62526110188452</v>
      </c>
      <c r="V39">
        <f t="shared" si="11"/>
        <v>64.144151083536656</v>
      </c>
    </row>
    <row r="40" spans="1:22">
      <c r="A40" s="2">
        <f t="shared" si="12"/>
        <v>0.96752998311411142</v>
      </c>
      <c r="B40">
        <f t="shared" si="1"/>
        <v>6.0791701741582984E-6</v>
      </c>
      <c r="D40">
        <f t="shared" si="14"/>
        <v>53.009238280788963</v>
      </c>
      <c r="E40">
        <f t="shared" si="14"/>
        <v>63.611085936946751</v>
      </c>
      <c r="F40">
        <f t="shared" si="14"/>
        <v>74.212933593104538</v>
      </c>
      <c r="G40">
        <f t="shared" si="14"/>
        <v>84.814781249262353</v>
      </c>
      <c r="H40">
        <f t="shared" si="14"/>
        <v>95.41662890542014</v>
      </c>
      <c r="I40">
        <f t="shared" si="14"/>
        <v>99.39374802283335</v>
      </c>
      <c r="J40">
        <f t="shared" si="14"/>
        <v>98.517239140182767</v>
      </c>
      <c r="K40">
        <f t="shared" si="14"/>
        <v>97.640730257532184</v>
      </c>
      <c r="M40">
        <f t="shared" si="4"/>
        <v>53.009238280788963</v>
      </c>
      <c r="O40">
        <f t="shared" si="5"/>
        <v>1.9342359767891683E-3</v>
      </c>
      <c r="P40">
        <f t="shared" si="6"/>
        <v>2.766022429242026E-3</v>
      </c>
      <c r="Q40">
        <f t="shared" si="7"/>
        <v>-4.7430225381854129E-5</v>
      </c>
      <c r="R40">
        <f t="shared" si="8"/>
        <v>-2.9915150349117014E-4</v>
      </c>
      <c r="S40" s="4">
        <f t="shared" si="9"/>
        <v>1.8868057514073141E-3</v>
      </c>
      <c r="T40">
        <f t="shared" si="9"/>
        <v>2.4668709257508557E-3</v>
      </c>
      <c r="U40">
        <f t="shared" si="10"/>
        <v>321.98667180255615</v>
      </c>
      <c r="V40">
        <f t="shared" si="11"/>
        <v>62.279820464711058</v>
      </c>
    </row>
    <row r="41" spans="1:22">
      <c r="A41" s="2">
        <f t="shared" si="12"/>
        <v>1.0159064822698169</v>
      </c>
      <c r="B41">
        <f t="shared" si="1"/>
        <v>6.3831286828662127E-6</v>
      </c>
      <c r="D41">
        <f t="shared" si="14"/>
        <v>52.938428891836267</v>
      </c>
      <c r="E41">
        <f t="shared" si="14"/>
        <v>63.526114670203519</v>
      </c>
      <c r="F41">
        <f t="shared" si="14"/>
        <v>74.113800448570771</v>
      </c>
      <c r="G41">
        <f t="shared" si="14"/>
        <v>84.70148622693803</v>
      </c>
      <c r="H41">
        <f t="shared" si="14"/>
        <v>95.289172005305289</v>
      </c>
      <c r="I41">
        <f t="shared" si="14"/>
        <v>99.39374802283335</v>
      </c>
      <c r="J41">
        <f t="shared" si="14"/>
        <v>98.517239140182767</v>
      </c>
      <c r="K41">
        <f t="shared" si="14"/>
        <v>97.640730257532184</v>
      </c>
      <c r="M41">
        <f t="shared" si="4"/>
        <v>52.938428891836267</v>
      </c>
      <c r="O41">
        <f t="shared" si="5"/>
        <v>1.9342359767891683E-3</v>
      </c>
      <c r="P41">
        <f t="shared" si="6"/>
        <v>2.9043235507041267E-3</v>
      </c>
      <c r="Q41">
        <f t="shared" si="7"/>
        <v>-5.2160720318253526E-5</v>
      </c>
      <c r="R41">
        <f t="shared" si="8"/>
        <v>-3.1332156177110552E-4</v>
      </c>
      <c r="S41" s="4">
        <f t="shared" si="9"/>
        <v>1.8820752564709148E-3</v>
      </c>
      <c r="T41">
        <f t="shared" si="9"/>
        <v>2.5910019889330213E-3</v>
      </c>
      <c r="U41">
        <f t="shared" si="10"/>
        <v>312.26377858536978</v>
      </c>
      <c r="V41">
        <f t="shared" si="11"/>
        <v>60.399183478794924</v>
      </c>
    </row>
    <row r="42" spans="1:22">
      <c r="A42" s="2">
        <f t="shared" si="12"/>
        <v>1.0667018063833078</v>
      </c>
      <c r="B42">
        <f t="shared" si="1"/>
        <v>6.7022851170095235E-6</v>
      </c>
      <c r="D42">
        <f t="shared" si="14"/>
        <v>52.860689468603056</v>
      </c>
      <c r="E42">
        <f t="shared" si="14"/>
        <v>63.432827362323664</v>
      </c>
      <c r="F42">
        <f t="shared" si="14"/>
        <v>74.004965256044272</v>
      </c>
      <c r="G42">
        <f t="shared" si="14"/>
        <v>84.577103149764895</v>
      </c>
      <c r="H42">
        <f t="shared" si="14"/>
        <v>95.149241043485503</v>
      </c>
      <c r="I42">
        <f t="shared" si="14"/>
        <v>99.39374802283335</v>
      </c>
      <c r="J42">
        <f t="shared" si="14"/>
        <v>98.517239140182767</v>
      </c>
      <c r="K42">
        <f t="shared" si="14"/>
        <v>97.640730257532184</v>
      </c>
      <c r="M42">
        <f t="shared" si="4"/>
        <v>52.860689468603056</v>
      </c>
      <c r="O42">
        <f t="shared" si="5"/>
        <v>1.9342359767891683E-3</v>
      </c>
      <c r="P42">
        <f t="shared" si="6"/>
        <v>3.0495397282393334E-3</v>
      </c>
      <c r="Q42">
        <f t="shared" si="7"/>
        <v>-5.7348675131166677E-5</v>
      </c>
      <c r="R42">
        <f t="shared" si="8"/>
        <v>-3.2808078291877562E-4</v>
      </c>
      <c r="S42" s="4">
        <f t="shared" si="9"/>
        <v>1.8768873016580016E-3</v>
      </c>
      <c r="T42">
        <f t="shared" si="9"/>
        <v>2.7214589453205579E-3</v>
      </c>
      <c r="U42">
        <f t="shared" si="10"/>
        <v>302.48852082260981</v>
      </c>
      <c r="V42">
        <f t="shared" si="11"/>
        <v>58.508417954083136</v>
      </c>
    </row>
    <row r="43" spans="1:22">
      <c r="A43" s="2">
        <f t="shared" si="12"/>
        <v>1.1200368967024732</v>
      </c>
      <c r="B43">
        <f t="shared" si="1"/>
        <v>7.0373993728599998E-6</v>
      </c>
      <c r="D43">
        <f t="shared" si="14"/>
        <v>52.775377426543031</v>
      </c>
      <c r="E43">
        <f t="shared" si="14"/>
        <v>63.330452911851637</v>
      </c>
      <c r="F43">
        <f t="shared" si="14"/>
        <v>73.885528397160243</v>
      </c>
      <c r="G43">
        <f t="shared" si="14"/>
        <v>84.440603882468849</v>
      </c>
      <c r="H43">
        <f t="shared" si="14"/>
        <v>94.995679367777456</v>
      </c>
      <c r="I43">
        <f t="shared" si="14"/>
        <v>99.39374802283335</v>
      </c>
      <c r="J43">
        <f t="shared" si="14"/>
        <v>98.517239140182767</v>
      </c>
      <c r="K43">
        <f t="shared" si="14"/>
        <v>97.640730257532184</v>
      </c>
      <c r="M43">
        <f t="shared" si="4"/>
        <v>52.775377426543031</v>
      </c>
      <c r="O43">
        <f t="shared" si="5"/>
        <v>1.9342359767891683E-3</v>
      </c>
      <c r="P43">
        <f t="shared" si="6"/>
        <v>3.2020167146512997E-3</v>
      </c>
      <c r="Q43">
        <f t="shared" si="7"/>
        <v>-6.3035346782469814E-5</v>
      </c>
      <c r="R43">
        <f t="shared" si="8"/>
        <v>-3.4344108754202402E-4</v>
      </c>
      <c r="S43" s="4">
        <f t="shared" si="9"/>
        <v>1.8712006300066984E-3</v>
      </c>
      <c r="T43">
        <f t="shared" si="9"/>
        <v>2.8585756271092759E-3</v>
      </c>
      <c r="U43">
        <f t="shared" si="10"/>
        <v>292.69251361814673</v>
      </c>
      <c r="V43">
        <f t="shared" si="11"/>
        <v>56.613638997707298</v>
      </c>
    </row>
    <row r="44" spans="1:22">
      <c r="A44" s="2">
        <f t="shared" si="12"/>
        <v>1.1760387415375968</v>
      </c>
      <c r="B44">
        <f t="shared" si="1"/>
        <v>7.3892693415029989E-6</v>
      </c>
      <c r="D44">
        <f t="shared" si="14"/>
        <v>52.681797962421797</v>
      </c>
      <c r="E44">
        <f t="shared" si="14"/>
        <v>63.218157554906156</v>
      </c>
      <c r="F44">
        <f t="shared" si="14"/>
        <v>73.754517147390516</v>
      </c>
      <c r="G44">
        <f t="shared" si="14"/>
        <v>84.290876739874875</v>
      </c>
      <c r="H44">
        <f t="shared" si="14"/>
        <v>94.827236332359234</v>
      </c>
      <c r="I44">
        <f t="shared" si="14"/>
        <v>99.39374802283335</v>
      </c>
      <c r="J44">
        <f t="shared" si="14"/>
        <v>98.517239140182767</v>
      </c>
      <c r="K44">
        <f t="shared" si="14"/>
        <v>97.640730257532184</v>
      </c>
      <c r="M44">
        <f t="shared" si="4"/>
        <v>52.681797962421797</v>
      </c>
      <c r="O44">
        <f t="shared" si="5"/>
        <v>1.9342359767891683E-3</v>
      </c>
      <c r="P44">
        <f t="shared" si="6"/>
        <v>3.3621175503838643E-3</v>
      </c>
      <c r="Q44">
        <f t="shared" si="7"/>
        <v>-6.926509665624801E-5</v>
      </c>
      <c r="R44">
        <f t="shared" si="8"/>
        <v>-3.594125599829459E-4</v>
      </c>
      <c r="S44" s="4">
        <f t="shared" si="9"/>
        <v>1.8649708801329202E-3</v>
      </c>
      <c r="T44">
        <f t="shared" si="9"/>
        <v>3.0027049904009185E-3</v>
      </c>
      <c r="U44">
        <f t="shared" si="10"/>
        <v>282.90661536033912</v>
      </c>
      <c r="V44">
        <f t="shared" si="11"/>
        <v>54.720815350162304</v>
      </c>
    </row>
    <row r="45" spans="1:22">
      <c r="A45" s="2">
        <f t="shared" si="12"/>
        <v>1.2348406786144768</v>
      </c>
      <c r="B45">
        <f t="shared" si="1"/>
        <v>7.7587328085781512E-6</v>
      </c>
      <c r="D45">
        <f t="shared" si="14"/>
        <v>52.579201337916778</v>
      </c>
      <c r="E45">
        <f t="shared" si="14"/>
        <v>63.095041605500128</v>
      </c>
      <c r="F45">
        <f t="shared" si="14"/>
        <v>73.610881873083486</v>
      </c>
      <c r="G45">
        <f t="shared" si="14"/>
        <v>84.126722140666857</v>
      </c>
      <c r="H45">
        <f t="shared" si="14"/>
        <v>94.6425624082502</v>
      </c>
      <c r="I45">
        <f t="shared" si="14"/>
        <v>99.39374802283335</v>
      </c>
      <c r="J45">
        <f t="shared" si="14"/>
        <v>98.517239140182767</v>
      </c>
      <c r="K45">
        <f t="shared" si="14"/>
        <v>97.640730257532184</v>
      </c>
      <c r="M45">
        <f t="shared" si="4"/>
        <v>52.579201337916778</v>
      </c>
      <c r="O45">
        <f t="shared" si="5"/>
        <v>1.9342359767891683E-3</v>
      </c>
      <c r="P45">
        <f t="shared" si="6"/>
        <v>3.5302234279030588E-3</v>
      </c>
      <c r="Q45">
        <f t="shared" si="7"/>
        <v>-7.6085494923551212E-5</v>
      </c>
      <c r="R45">
        <f t="shared" si="8"/>
        <v>-3.7600305724180041E-4</v>
      </c>
      <c r="S45" s="4">
        <f t="shared" si="9"/>
        <v>1.8581504818656171E-3</v>
      </c>
      <c r="T45">
        <f t="shared" si="9"/>
        <v>3.1542203706612583E-3</v>
      </c>
      <c r="U45">
        <f t="shared" si="10"/>
        <v>273.16053713417961</v>
      </c>
      <c r="V45">
        <f t="shared" si="11"/>
        <v>52.835693836398377</v>
      </c>
    </row>
    <row r="46" spans="1:22">
      <c r="A46" s="2">
        <f t="shared" si="12"/>
        <v>1.2965827125452007</v>
      </c>
      <c r="B46">
        <f t="shared" si="1"/>
        <v>8.1466694490070591E-6</v>
      </c>
      <c r="D46">
        <f t="shared" si="14"/>
        <v>52.466780357855228</v>
      </c>
      <c r="E46">
        <f t="shared" si="14"/>
        <v>62.960136429426271</v>
      </c>
      <c r="F46">
        <f t="shared" si="14"/>
        <v>73.453492500997314</v>
      </c>
      <c r="G46">
        <f t="shared" si="14"/>
        <v>83.946848572568371</v>
      </c>
      <c r="H46">
        <f t="shared" si="14"/>
        <v>94.440204644139413</v>
      </c>
      <c r="I46">
        <f t="shared" si="14"/>
        <v>99.39374802283335</v>
      </c>
      <c r="J46">
        <f t="shared" si="14"/>
        <v>98.517239140182767</v>
      </c>
      <c r="K46">
        <f t="shared" si="14"/>
        <v>97.640730257532184</v>
      </c>
      <c r="M46">
        <f t="shared" si="4"/>
        <v>52.466780357855228</v>
      </c>
      <c r="O46">
        <f t="shared" si="5"/>
        <v>1.9342359767891683E-3</v>
      </c>
      <c r="P46">
        <f t="shared" si="6"/>
        <v>3.7067345992982119E-3</v>
      </c>
      <c r="Q46">
        <f t="shared" si="7"/>
        <v>-8.3547398335750484E-5</v>
      </c>
      <c r="R46">
        <f t="shared" si="8"/>
        <v>-3.932177715458338E-4</v>
      </c>
      <c r="S46" s="4">
        <f t="shared" si="9"/>
        <v>1.8506885784534178E-3</v>
      </c>
      <c r="T46">
        <f t="shared" si="9"/>
        <v>3.3135168277523782E-3</v>
      </c>
      <c r="U46">
        <f t="shared" si="10"/>
        <v>263.48250312689123</v>
      </c>
      <c r="V46">
        <f t="shared" si="11"/>
        <v>50.96373368024976</v>
      </c>
    </row>
    <row r="47" spans="1:22">
      <c r="A47" s="2">
        <f t="shared" si="12"/>
        <v>1.3614118481724609</v>
      </c>
      <c r="B47">
        <f t="shared" si="1"/>
        <v>8.5540029214574127E-6</v>
      </c>
      <c r="D47">
        <f t="shared" si="14"/>
        <v>52.343668136494081</v>
      </c>
      <c r="E47">
        <f t="shared" si="14"/>
        <v>62.812401763792892</v>
      </c>
      <c r="F47">
        <f t="shared" si="14"/>
        <v>73.281135391091709</v>
      </c>
      <c r="G47">
        <f t="shared" si="14"/>
        <v>83.749869018390541</v>
      </c>
      <c r="H47">
        <f t="shared" si="14"/>
        <v>94.218602645689344</v>
      </c>
      <c r="I47">
        <f t="shared" si="14"/>
        <v>99.39374802283335</v>
      </c>
      <c r="J47">
        <f t="shared" si="14"/>
        <v>98.517239140182767</v>
      </c>
      <c r="K47">
        <f t="shared" si="14"/>
        <v>97.640730257532184</v>
      </c>
      <c r="M47">
        <f t="shared" si="4"/>
        <v>52.343668136494081</v>
      </c>
      <c r="O47">
        <f t="shared" si="5"/>
        <v>1.9342359767891683E-3</v>
      </c>
      <c r="P47">
        <f t="shared" si="6"/>
        <v>3.8920713292631228E-3</v>
      </c>
      <c r="Q47">
        <f t="shared" si="7"/>
        <v>-9.1704993306941746E-5</v>
      </c>
      <c r="R47">
        <f t="shared" si="8"/>
        <v>-4.1105874459506438E-4</v>
      </c>
      <c r="S47" s="4">
        <f t="shared" si="9"/>
        <v>1.8425309834822266E-3</v>
      </c>
      <c r="T47">
        <f t="shared" si="9"/>
        <v>3.4810125846680582E-3</v>
      </c>
      <c r="U47">
        <f t="shared" si="10"/>
        <v>253.89896818939673</v>
      </c>
      <c r="V47">
        <f t="shared" si="11"/>
        <v>49.110051874157975</v>
      </c>
    </row>
    <row r="48" spans="1:22">
      <c r="A48" s="2">
        <f t="shared" si="12"/>
        <v>1.429482440581084</v>
      </c>
      <c r="B48">
        <f t="shared" si="1"/>
        <v>8.9817030675302834E-6</v>
      </c>
      <c r="D48">
        <f t="shared" si="14"/>
        <v>52.208936262590548</v>
      </c>
      <c r="E48">
        <f t="shared" si="14"/>
        <v>62.650723515108652</v>
      </c>
      <c r="F48">
        <f t="shared" si="14"/>
        <v>73.092510767626763</v>
      </c>
      <c r="G48">
        <f t="shared" si="14"/>
        <v>83.534298020144888</v>
      </c>
      <c r="H48">
        <f t="shared" si="14"/>
        <v>93.976085272662985</v>
      </c>
      <c r="I48">
        <f t="shared" si="14"/>
        <v>99.39374802283335</v>
      </c>
      <c r="J48">
        <f t="shared" si="14"/>
        <v>98.517239140182767</v>
      </c>
      <c r="K48">
        <f t="shared" si="14"/>
        <v>97.640730257532184</v>
      </c>
      <c r="M48">
        <f t="shared" si="4"/>
        <v>52.208936262590548</v>
      </c>
      <c r="O48">
        <f t="shared" si="5"/>
        <v>1.9342359767891683E-3</v>
      </c>
      <c r="P48">
        <f t="shared" si="6"/>
        <v>4.0866748957262789E-3</v>
      </c>
      <c r="Q48">
        <f t="shared" si="7"/>
        <v>-1.0061579487103753E-4</v>
      </c>
      <c r="R48">
        <f t="shared" si="8"/>
        <v>-4.2952433236694427E-4</v>
      </c>
      <c r="S48" s="4">
        <f t="shared" si="9"/>
        <v>1.8336201819181307E-3</v>
      </c>
      <c r="T48">
        <f t="shared" si="9"/>
        <v>3.6571505633593345E-3</v>
      </c>
      <c r="U48">
        <f t="shared" si="10"/>
        <v>244.43439574363876</v>
      </c>
      <c r="V48">
        <f t="shared" si="11"/>
        <v>47.279380221206722</v>
      </c>
    </row>
    <row r="49" spans="1:22">
      <c r="A49" s="2">
        <f t="shared" si="12"/>
        <v>1.5009565626101382</v>
      </c>
      <c r="B49">
        <f t="shared" si="1"/>
        <v>9.4307882209067958E-6</v>
      </c>
      <c r="D49">
        <f t="shared" ref="D49:K64" si="15">MIN($M49*(1+D$13),(100-($E$10/6.3)*D$14))</f>
        <v>52.061593492747903</v>
      </c>
      <c r="E49">
        <f t="shared" si="15"/>
        <v>62.47391219129748</v>
      </c>
      <c r="F49">
        <f t="shared" si="15"/>
        <v>72.886230889847056</v>
      </c>
      <c r="G49">
        <f t="shared" si="15"/>
        <v>83.298549588396654</v>
      </c>
      <c r="H49">
        <f t="shared" si="15"/>
        <v>93.710868286946223</v>
      </c>
      <c r="I49">
        <f t="shared" si="15"/>
        <v>99.39374802283335</v>
      </c>
      <c r="J49">
        <f t="shared" si="15"/>
        <v>98.517239140182767</v>
      </c>
      <c r="K49">
        <f t="shared" si="15"/>
        <v>97.640730257532184</v>
      </c>
      <c r="M49">
        <f t="shared" si="4"/>
        <v>52.061593492747903</v>
      </c>
      <c r="O49">
        <f t="shared" si="5"/>
        <v>1.9342359767891683E-3</v>
      </c>
      <c r="P49">
        <f t="shared" si="6"/>
        <v>4.2910086405125924E-3</v>
      </c>
      <c r="Q49">
        <f t="shared" si="7"/>
        <v>-1.1034059077923267E-4</v>
      </c>
      <c r="R49">
        <f t="shared" si="8"/>
        <v>-4.4860862052779703E-4</v>
      </c>
      <c r="S49" s="4">
        <f t="shared" si="9"/>
        <v>1.8238953860099357E-3</v>
      </c>
      <c r="T49">
        <f t="shared" si="9"/>
        <v>3.8424000199847952E-3</v>
      </c>
      <c r="U49">
        <f t="shared" si="10"/>
        <v>235.11109644905042</v>
      </c>
      <c r="V49">
        <f t="shared" si="11"/>
        <v>45.476034129410138</v>
      </c>
    </row>
    <row r="50" spans="1:22">
      <c r="A50" s="2">
        <f t="shared" si="12"/>
        <v>1.5760043907406451</v>
      </c>
      <c r="B50">
        <f t="shared" si="1"/>
        <v>9.9023276319521362E-6</v>
      </c>
      <c r="D50">
        <f t="shared" si="15"/>
        <v>51.900585122260949</v>
      </c>
      <c r="E50">
        <f t="shared" si="15"/>
        <v>62.280702146713139</v>
      </c>
      <c r="F50">
        <f t="shared" si="15"/>
        <v>72.660819171165329</v>
      </c>
      <c r="G50">
        <f t="shared" si="15"/>
        <v>83.040936195617519</v>
      </c>
      <c r="H50">
        <f t="shared" si="15"/>
        <v>93.421053220069709</v>
      </c>
      <c r="I50">
        <f t="shared" si="15"/>
        <v>99.39374802283335</v>
      </c>
      <c r="J50">
        <f t="shared" si="15"/>
        <v>98.517239140182767</v>
      </c>
      <c r="K50">
        <f t="shared" si="15"/>
        <v>97.640730257532184</v>
      </c>
      <c r="M50">
        <f t="shared" si="4"/>
        <v>51.900585122260949</v>
      </c>
      <c r="O50">
        <f t="shared" si="5"/>
        <v>1.9342359767891683E-3</v>
      </c>
      <c r="P50">
        <f t="shared" si="6"/>
        <v>4.5055590725382221E-3</v>
      </c>
      <c r="Q50">
        <f t="shared" si="7"/>
        <v>-1.2094331868783801E-4</v>
      </c>
      <c r="R50">
        <f t="shared" si="8"/>
        <v>-4.6830079203762418E-4</v>
      </c>
      <c r="S50" s="4">
        <f t="shared" si="9"/>
        <v>1.8132926581013304E-3</v>
      </c>
      <c r="T50">
        <f t="shared" si="9"/>
        <v>4.0372582805005977E-3</v>
      </c>
      <c r="U50">
        <f t="shared" si="10"/>
        <v>225.94912561154683</v>
      </c>
      <c r="V50">
        <f t="shared" si="11"/>
        <v>43.703892768190876</v>
      </c>
    </row>
    <row r="51" spans="1:22">
      <c r="A51" s="2">
        <f t="shared" si="12"/>
        <v>1.6548046102776774</v>
      </c>
      <c r="B51">
        <f t="shared" si="1"/>
        <v>1.0397444013549744E-5</v>
      </c>
      <c r="D51">
        <f t="shared" si="15"/>
        <v>51.724793202848026</v>
      </c>
      <c r="E51">
        <f t="shared" si="15"/>
        <v>62.069751843417627</v>
      </c>
      <c r="F51">
        <f t="shared" si="15"/>
        <v>72.414710483987236</v>
      </c>
      <c r="G51">
        <f t="shared" si="15"/>
        <v>82.759669124556851</v>
      </c>
      <c r="H51">
        <f t="shared" si="15"/>
        <v>93.104627765126452</v>
      </c>
      <c r="I51">
        <f t="shared" si="15"/>
        <v>99.39374802283335</v>
      </c>
      <c r="J51">
        <f t="shared" si="15"/>
        <v>98.517239140182767</v>
      </c>
      <c r="K51">
        <f t="shared" si="15"/>
        <v>97.640730257532184</v>
      </c>
      <c r="M51">
        <f t="shared" si="4"/>
        <v>51.724793202848026</v>
      </c>
      <c r="O51">
        <f t="shared" si="5"/>
        <v>1.9342359767891683E-3</v>
      </c>
      <c r="P51">
        <f t="shared" si="6"/>
        <v>4.7308370261651333E-3</v>
      </c>
      <c r="Q51">
        <f t="shared" si="7"/>
        <v>-1.3249086314419934E-4</v>
      </c>
      <c r="R51">
        <f t="shared" si="8"/>
        <v>-4.8858445050233175E-4</v>
      </c>
      <c r="S51" s="4">
        <f t="shared" si="9"/>
        <v>1.8017451136449689E-3</v>
      </c>
      <c r="T51">
        <f t="shared" si="9"/>
        <v>4.2422525756628015E-3</v>
      </c>
      <c r="U51">
        <f t="shared" si="10"/>
        <v>216.96623533421317</v>
      </c>
      <c r="V51">
        <f t="shared" si="11"/>
        <v>41.966389813194034</v>
      </c>
    </row>
    <row r="52" spans="1:22">
      <c r="A52" s="2">
        <f t="shared" si="12"/>
        <v>1.7375448407915615</v>
      </c>
      <c r="B52">
        <f t="shared" si="1"/>
        <v>1.0917316214227233E-5</v>
      </c>
      <c r="D52">
        <f t="shared" si="15"/>
        <v>51.533037796398638</v>
      </c>
      <c r="E52">
        <f t="shared" si="15"/>
        <v>61.839645355678364</v>
      </c>
      <c r="F52">
        <f t="shared" si="15"/>
        <v>72.146252914958083</v>
      </c>
      <c r="G52">
        <f t="shared" si="15"/>
        <v>82.452860474237823</v>
      </c>
      <c r="H52">
        <f t="shared" si="15"/>
        <v>92.75946803351755</v>
      </c>
      <c r="I52">
        <f t="shared" si="15"/>
        <v>99.39374802283335</v>
      </c>
      <c r="J52">
        <f t="shared" si="15"/>
        <v>98.517239140182767</v>
      </c>
      <c r="K52">
        <f t="shared" si="15"/>
        <v>97.640730257532184</v>
      </c>
      <c r="M52">
        <f t="shared" si="4"/>
        <v>51.533037796398638</v>
      </c>
      <c r="O52">
        <f t="shared" si="5"/>
        <v>1.9342359767891683E-3</v>
      </c>
      <c r="P52">
        <f t="shared" si="6"/>
        <v>4.9673788774733905E-3</v>
      </c>
      <c r="Q52">
        <f t="shared" si="7"/>
        <v>-1.4505275800193461E-4</v>
      </c>
      <c r="R52">
        <f t="shared" si="8"/>
        <v>-5.0943690527470334E-4</v>
      </c>
      <c r="S52" s="4">
        <f t="shared" si="9"/>
        <v>1.7891832187872337E-3</v>
      </c>
      <c r="T52">
        <f t="shared" si="9"/>
        <v>4.457941972198687E-3</v>
      </c>
      <c r="U52">
        <f t="shared" si="10"/>
        <v>208.17787591781578</v>
      </c>
      <c r="V52">
        <f t="shared" si="11"/>
        <v>40.266513717179073</v>
      </c>
    </row>
    <row r="53" spans="1:22">
      <c r="A53" s="2">
        <f t="shared" si="12"/>
        <v>1.8244220828311397</v>
      </c>
      <c r="B53">
        <f t="shared" si="1"/>
        <v>1.1463182024938594E-5</v>
      </c>
      <c r="D53">
        <f t="shared" si="15"/>
        <v>51.324079472055061</v>
      </c>
      <c r="E53">
        <f t="shared" si="15"/>
        <v>61.588895366466069</v>
      </c>
      <c r="F53">
        <f t="shared" si="15"/>
        <v>71.853711260877077</v>
      </c>
      <c r="G53">
        <f t="shared" si="15"/>
        <v>82.118527155288106</v>
      </c>
      <c r="H53">
        <f t="shared" si="15"/>
        <v>92.383343049699107</v>
      </c>
      <c r="I53">
        <f t="shared" si="15"/>
        <v>99.39374802283335</v>
      </c>
      <c r="J53">
        <f t="shared" si="15"/>
        <v>98.517239140182767</v>
      </c>
      <c r="K53">
        <f t="shared" si="15"/>
        <v>97.640730257532184</v>
      </c>
      <c r="M53">
        <f t="shared" si="4"/>
        <v>51.324079472055061</v>
      </c>
      <c r="O53">
        <f t="shared" si="5"/>
        <v>1.9342359767891683E-3</v>
      </c>
      <c r="P53">
        <f t="shared" si="6"/>
        <v>5.2157478213470604E-3</v>
      </c>
      <c r="Q53">
        <f t="shared" si="7"/>
        <v>-1.5870077910459828E-4</v>
      </c>
      <c r="R53">
        <f t="shared" si="8"/>
        <v>-5.308284272721067E-4</v>
      </c>
      <c r="S53" s="4">
        <f t="shared" si="9"/>
        <v>1.7755351976845701E-3</v>
      </c>
      <c r="T53">
        <f t="shared" si="9"/>
        <v>4.6849193940749542E-3</v>
      </c>
      <c r="U53">
        <f t="shared" si="10"/>
        <v>199.59724002314704</v>
      </c>
      <c r="V53">
        <f t="shared" si="11"/>
        <v>38.606816252059389</v>
      </c>
    </row>
    <row r="54" spans="1:22">
      <c r="A54" s="2">
        <f t="shared" si="12"/>
        <v>1.9156431869726969</v>
      </c>
      <c r="B54">
        <f t="shared" si="1"/>
        <v>1.2036341126185526E-5</v>
      </c>
      <c r="D54">
        <f t="shared" si="15"/>
        <v>51.096623269108186</v>
      </c>
      <c r="E54">
        <f t="shared" si="15"/>
        <v>61.315947922929823</v>
      </c>
      <c r="F54">
        <f t="shared" si="15"/>
        <v>71.535272576751453</v>
      </c>
      <c r="G54">
        <f t="shared" si="15"/>
        <v>81.754597230573097</v>
      </c>
      <c r="H54">
        <f t="shared" si="15"/>
        <v>91.973921884394741</v>
      </c>
      <c r="I54">
        <f t="shared" si="15"/>
        <v>99.39374802283335</v>
      </c>
      <c r="J54">
        <f t="shared" si="15"/>
        <v>98.517239140182767</v>
      </c>
      <c r="K54">
        <f t="shared" si="15"/>
        <v>97.640730257532184</v>
      </c>
      <c r="M54">
        <f t="shared" si="4"/>
        <v>51.096623269108186</v>
      </c>
      <c r="O54">
        <f t="shared" si="5"/>
        <v>1.9342359767891683E-3</v>
      </c>
      <c r="P54">
        <f t="shared" si="6"/>
        <v>5.4765352124144144E-3</v>
      </c>
      <c r="Q54">
        <f t="shared" si="7"/>
        <v>-1.7350841171583388E-4</v>
      </c>
      <c r="R54">
        <f t="shared" si="8"/>
        <v>-5.5272148798482751E-4</v>
      </c>
      <c r="S54" s="4">
        <f t="shared" si="9"/>
        <v>1.7607275650733344E-3</v>
      </c>
      <c r="T54">
        <f t="shared" si="9"/>
        <v>4.9238137244295866E-3</v>
      </c>
      <c r="U54">
        <f t="shared" si="10"/>
        <v>191.23534257163033</v>
      </c>
      <c r="V54">
        <f t="shared" si="11"/>
        <v>36.989427963564857</v>
      </c>
    </row>
    <row r="55" spans="1:22">
      <c r="A55" s="2">
        <f t="shared" si="12"/>
        <v>2.0114253463213316</v>
      </c>
      <c r="B55">
        <f t="shared" si="1"/>
        <v>1.2638158182494802E-5</v>
      </c>
      <c r="D55">
        <f t="shared" si="15"/>
        <v>50.849324358489184</v>
      </c>
      <c r="E55">
        <f t="shared" si="15"/>
        <v>61.019189230187017</v>
      </c>
      <c r="F55">
        <f t="shared" si="15"/>
        <v>71.18905410188485</v>
      </c>
      <c r="G55">
        <f t="shared" si="15"/>
        <v>81.358918973582703</v>
      </c>
      <c r="H55">
        <f t="shared" si="15"/>
        <v>91.528783845280529</v>
      </c>
      <c r="I55">
        <f t="shared" si="15"/>
        <v>99.39374802283335</v>
      </c>
      <c r="J55">
        <f t="shared" si="15"/>
        <v>98.517239140182767</v>
      </c>
      <c r="K55">
        <f t="shared" si="15"/>
        <v>97.640730257532184</v>
      </c>
      <c r="M55">
        <f t="shared" si="4"/>
        <v>50.849324358489184</v>
      </c>
      <c r="O55">
        <f t="shared" si="5"/>
        <v>1.9342359767891683E-3</v>
      </c>
      <c r="P55">
        <f t="shared" si="6"/>
        <v>5.7503619730351349E-3</v>
      </c>
      <c r="Q55">
        <f t="shared" si="7"/>
        <v>-1.8955017741893954E-4</v>
      </c>
      <c r="R55">
        <f t="shared" si="8"/>
        <v>-5.7506999818363958E-4</v>
      </c>
      <c r="S55" s="4">
        <f t="shared" si="9"/>
        <v>1.7446857993702288E-3</v>
      </c>
      <c r="T55">
        <f t="shared" si="9"/>
        <v>5.1752919748514949E-3</v>
      </c>
      <c r="U55">
        <f t="shared" si="10"/>
        <v>183.10112922595863</v>
      </c>
      <c r="V55">
        <f t="shared" si="11"/>
        <v>35.416079153957185</v>
      </c>
    </row>
    <row r="56" spans="1:22">
      <c r="A56" s="2">
        <f t="shared" si="12"/>
        <v>2.1119966136373982</v>
      </c>
      <c r="B56">
        <f t="shared" si="1"/>
        <v>1.3270066091619543E-5</v>
      </c>
      <c r="D56">
        <f t="shared" si="15"/>
        <v>50.580795638879458</v>
      </c>
      <c r="E56">
        <f t="shared" si="15"/>
        <v>60.696954766655345</v>
      </c>
      <c r="F56">
        <f t="shared" si="15"/>
        <v>70.81311389443124</v>
      </c>
      <c r="G56">
        <f t="shared" si="15"/>
        <v>80.929273022207141</v>
      </c>
      <c r="H56">
        <f t="shared" si="15"/>
        <v>91.045432149983029</v>
      </c>
      <c r="I56">
        <f t="shared" si="15"/>
        <v>99.39374802283335</v>
      </c>
      <c r="J56">
        <f t="shared" si="15"/>
        <v>98.517239140182767</v>
      </c>
      <c r="K56">
        <f t="shared" si="15"/>
        <v>97.640730257532184</v>
      </c>
      <c r="M56">
        <f t="shared" si="4"/>
        <v>50.580795638879458</v>
      </c>
      <c r="O56">
        <f t="shared" si="5"/>
        <v>1.9342359767891683E-3</v>
      </c>
      <c r="P56">
        <f t="shared" si="6"/>
        <v>6.0378800716868923E-3</v>
      </c>
      <c r="Q56">
        <f t="shared" si="7"/>
        <v>-2.0690080625967872E-4</v>
      </c>
      <c r="R56">
        <f t="shared" si="8"/>
        <v>-5.9781856734568819E-4</v>
      </c>
      <c r="S56" s="4">
        <f t="shared" si="9"/>
        <v>1.7273351705294896E-3</v>
      </c>
      <c r="T56">
        <f t="shared" si="9"/>
        <v>5.4400615043412037E-3</v>
      </c>
      <c r="U56">
        <f t="shared" si="10"/>
        <v>175.20160648494672</v>
      </c>
      <c r="V56">
        <f t="shared" si="11"/>
        <v>33.888125045444241</v>
      </c>
    </row>
    <row r="57" spans="1:22">
      <c r="A57" s="2">
        <f t="shared" si="12"/>
        <v>2.2175964443192684</v>
      </c>
      <c r="B57">
        <f t="shared" si="1"/>
        <v>1.393356939620052E-5</v>
      </c>
      <c r="D57">
        <f t="shared" si="15"/>
        <v>50.289617497108694</v>
      </c>
      <c r="E57">
        <f t="shared" si="15"/>
        <v>60.347540996530427</v>
      </c>
      <c r="F57">
        <f t="shared" si="15"/>
        <v>70.40546449595216</v>
      </c>
      <c r="G57">
        <f t="shared" si="15"/>
        <v>80.463387995373921</v>
      </c>
      <c r="H57">
        <f t="shared" si="15"/>
        <v>90.521311494795654</v>
      </c>
      <c r="I57">
        <f t="shared" si="15"/>
        <v>99.39374802283335</v>
      </c>
      <c r="J57">
        <f t="shared" si="15"/>
        <v>98.517239140182767</v>
      </c>
      <c r="K57">
        <f t="shared" si="15"/>
        <v>97.640730257532184</v>
      </c>
      <c r="M57">
        <f t="shared" si="4"/>
        <v>50.289617497108694</v>
      </c>
      <c r="O57">
        <f t="shared" si="5"/>
        <v>1.9342359767891683E-3</v>
      </c>
      <c r="P57">
        <f t="shared" si="6"/>
        <v>6.3397740752712366E-3</v>
      </c>
      <c r="Q57">
        <f t="shared" si="7"/>
        <v>-2.2563424198154917E-4</v>
      </c>
      <c r="R57">
        <f t="shared" si="8"/>
        <v>-6.2090180969431646E-4</v>
      </c>
      <c r="S57" s="4">
        <f t="shared" si="9"/>
        <v>1.7086017348076192E-3</v>
      </c>
      <c r="T57">
        <f t="shared" si="9"/>
        <v>5.7188722655769197E-3</v>
      </c>
      <c r="U57">
        <f t="shared" si="10"/>
        <v>167.54198686765369</v>
      </c>
      <c r="V57">
        <f t="shared" si="11"/>
        <v>32.40657386221541</v>
      </c>
    </row>
    <row r="58" spans="1:22">
      <c r="A58" s="2">
        <f t="shared" si="12"/>
        <v>2.3284762665352319</v>
      </c>
      <c r="B58">
        <f t="shared" si="1"/>
        <v>1.4630247866010547E-5</v>
      </c>
      <c r="D58">
        <f t="shared" si="15"/>
        <v>49.974349943781299</v>
      </c>
      <c r="E58">
        <f t="shared" si="15"/>
        <v>59.969219932537555</v>
      </c>
      <c r="F58">
        <f t="shared" si="15"/>
        <v>69.964089921293819</v>
      </c>
      <c r="G58">
        <f t="shared" si="15"/>
        <v>79.958959910050083</v>
      </c>
      <c r="H58">
        <f t="shared" si="15"/>
        <v>89.953829898806333</v>
      </c>
      <c r="I58">
        <f t="shared" si="15"/>
        <v>99.39374802283335</v>
      </c>
      <c r="J58">
        <f t="shared" si="15"/>
        <v>98.517239140182767</v>
      </c>
      <c r="K58">
        <f t="shared" si="15"/>
        <v>97.640730257532184</v>
      </c>
      <c r="M58">
        <f t="shared" si="4"/>
        <v>49.974349943781299</v>
      </c>
      <c r="O58">
        <f t="shared" si="5"/>
        <v>1.9342359767891683E-3</v>
      </c>
      <c r="P58">
        <f t="shared" si="6"/>
        <v>6.6567627790347986E-3</v>
      </c>
      <c r="Q58">
        <f t="shared" si="7"/>
        <v>-2.4582247152708336E-4</v>
      </c>
      <c r="R58">
        <f t="shared" si="8"/>
        <v>-6.4424372781054834E-4</v>
      </c>
      <c r="S58" s="4">
        <f t="shared" si="9"/>
        <v>1.6884135052620849E-3</v>
      </c>
      <c r="T58">
        <f t="shared" si="9"/>
        <v>6.0125190512242506E-3</v>
      </c>
      <c r="U58">
        <f t="shared" si="10"/>
        <v>160.12584327546048</v>
      </c>
      <c r="V58">
        <f t="shared" si="11"/>
        <v>30.97211668770996</v>
      </c>
    </row>
    <row r="59" spans="1:22">
      <c r="A59" s="2">
        <f t="shared" si="12"/>
        <v>2.4449000798619935</v>
      </c>
      <c r="B59">
        <f t="shared" si="1"/>
        <v>1.5361760259311073E-5</v>
      </c>
      <c r="D59">
        <f t="shared" si="15"/>
        <v>49.633547301072682</v>
      </c>
      <c r="E59">
        <f t="shared" si="15"/>
        <v>59.560256761287214</v>
      </c>
      <c r="F59">
        <f t="shared" si="15"/>
        <v>69.486966221501746</v>
      </c>
      <c r="G59">
        <f t="shared" si="15"/>
        <v>79.413675681716299</v>
      </c>
      <c r="H59">
        <f t="shared" si="15"/>
        <v>89.340385141930824</v>
      </c>
      <c r="I59">
        <f t="shared" si="15"/>
        <v>99.267094602145363</v>
      </c>
      <c r="J59">
        <f t="shared" si="15"/>
        <v>98.517239140182767</v>
      </c>
      <c r="K59">
        <f t="shared" si="15"/>
        <v>97.640730257532184</v>
      </c>
      <c r="M59">
        <f t="shared" si="4"/>
        <v>49.633547301072682</v>
      </c>
      <c r="O59">
        <f t="shared" si="5"/>
        <v>1.9342359767891683E-3</v>
      </c>
      <c r="P59">
        <f t="shared" si="6"/>
        <v>6.9896009179865378E-3</v>
      </c>
      <c r="Q59">
        <f t="shared" si="7"/>
        <v>-2.6753417476385409E-4</v>
      </c>
      <c r="R59">
        <f t="shared" si="8"/>
        <v>-6.6775720975686297E-4</v>
      </c>
      <c r="S59" s="4">
        <f t="shared" si="9"/>
        <v>1.6667018020253143E-3</v>
      </c>
      <c r="T59">
        <f t="shared" si="9"/>
        <v>6.3218437082296752E-3</v>
      </c>
      <c r="U59">
        <f t="shared" si="10"/>
        <v>152.95526733961958</v>
      </c>
      <c r="V59">
        <f t="shared" si="11"/>
        <v>29.585158092769746</v>
      </c>
    </row>
    <row r="60" spans="1:22">
      <c r="A60" s="2">
        <f t="shared" si="12"/>
        <v>2.5671450838550931</v>
      </c>
      <c r="B60">
        <f t="shared" si="1"/>
        <v>1.6129848272276627E-5</v>
      </c>
      <c r="D60">
        <f t="shared" si="15"/>
        <v>49.265775567589969</v>
      </c>
      <c r="E60">
        <f t="shared" si="15"/>
        <v>59.118930681107962</v>
      </c>
      <c r="F60">
        <f t="shared" si="15"/>
        <v>68.972085794625954</v>
      </c>
      <c r="G60">
        <f t="shared" si="15"/>
        <v>78.825240908143954</v>
      </c>
      <c r="H60">
        <f t="shared" si="15"/>
        <v>88.678396021661953</v>
      </c>
      <c r="I60">
        <f t="shared" si="15"/>
        <v>98.531551135179939</v>
      </c>
      <c r="J60">
        <f t="shared" si="15"/>
        <v>98.517239140182767</v>
      </c>
      <c r="K60">
        <f t="shared" si="15"/>
        <v>97.640730257532184</v>
      </c>
      <c r="M60">
        <f t="shared" si="4"/>
        <v>49.265775567589969</v>
      </c>
      <c r="O60">
        <f t="shared" si="5"/>
        <v>1.9342359767891683E-3</v>
      </c>
      <c r="P60">
        <f t="shared" si="6"/>
        <v>7.3390809638858657E-3</v>
      </c>
      <c r="Q60">
        <f t="shared" si="7"/>
        <v>-2.9083319681272302E-4</v>
      </c>
      <c r="R60">
        <f t="shared" si="8"/>
        <v>-6.9134368019926657E-4</v>
      </c>
      <c r="S60" s="4">
        <f t="shared" si="9"/>
        <v>1.6434027799764454E-3</v>
      </c>
      <c r="T60">
        <f t="shared" si="9"/>
        <v>6.6477372836865993E-3</v>
      </c>
      <c r="U60">
        <f t="shared" si="10"/>
        <v>146.03102732953587</v>
      </c>
      <c r="V60">
        <f t="shared" si="11"/>
        <v>28.245846678827057</v>
      </c>
    </row>
    <row r="61" spans="1:22">
      <c r="A61" s="2">
        <f t="shared" si="12"/>
        <v>2.6955023380478478</v>
      </c>
      <c r="B61">
        <f t="shared" si="1"/>
        <v>1.693634068589046E-5</v>
      </c>
      <c r="D61">
        <f t="shared" si="15"/>
        <v>48.869632512733439</v>
      </c>
      <c r="E61">
        <f t="shared" si="15"/>
        <v>58.643559015280125</v>
      </c>
      <c r="F61">
        <f t="shared" si="15"/>
        <v>68.417485517826805</v>
      </c>
      <c r="G61">
        <f t="shared" si="15"/>
        <v>78.191412020373505</v>
      </c>
      <c r="H61">
        <f t="shared" si="15"/>
        <v>87.965338522920192</v>
      </c>
      <c r="I61">
        <f t="shared" si="15"/>
        <v>97.739265025466878</v>
      </c>
      <c r="J61">
        <f t="shared" si="15"/>
        <v>98.517239140182767</v>
      </c>
      <c r="K61">
        <f t="shared" si="15"/>
        <v>97.640730257532184</v>
      </c>
      <c r="M61">
        <f t="shared" si="4"/>
        <v>48.869632512733439</v>
      </c>
      <c r="O61">
        <f t="shared" si="5"/>
        <v>1.9342359767891683E-3</v>
      </c>
      <c r="P61">
        <f t="shared" si="6"/>
        <v>7.7060350120801598E-3</v>
      </c>
      <c r="Q61">
        <f t="shared" si="7"/>
        <v>-3.1577685350932971E-4</v>
      </c>
      <c r="R61">
        <f t="shared" si="8"/>
        <v>-7.1489294966643497E-4</v>
      </c>
      <c r="S61" s="4">
        <f t="shared" si="9"/>
        <v>1.6184591232798386E-3</v>
      </c>
      <c r="T61">
        <f t="shared" si="9"/>
        <v>6.9911420624137249E-3</v>
      </c>
      <c r="U61">
        <f t="shared" si="10"/>
        <v>139.35272196991104</v>
      </c>
      <c r="V61">
        <f t="shared" si="11"/>
        <v>26.954104829770028</v>
      </c>
    </row>
    <row r="62" spans="1:22">
      <c r="A62" s="2">
        <f t="shared" si="12"/>
        <v>2.8302774549502403</v>
      </c>
      <c r="B62">
        <f t="shared" si="1"/>
        <v>1.7783157720184985E-5</v>
      </c>
      <c r="D62">
        <f t="shared" si="15"/>
        <v>48.443770458563407</v>
      </c>
      <c r="E62">
        <f t="shared" si="15"/>
        <v>58.132524550276088</v>
      </c>
      <c r="F62">
        <f t="shared" si="15"/>
        <v>67.821278641988769</v>
      </c>
      <c r="G62">
        <f t="shared" si="15"/>
        <v>77.510032733701451</v>
      </c>
      <c r="H62">
        <f t="shared" si="15"/>
        <v>87.198786825414132</v>
      </c>
      <c r="I62">
        <f t="shared" si="15"/>
        <v>96.887540917126813</v>
      </c>
      <c r="J62">
        <f t="shared" si="15"/>
        <v>98.517239140182767</v>
      </c>
      <c r="K62">
        <f t="shared" si="15"/>
        <v>97.640730257532184</v>
      </c>
      <c r="M62">
        <f t="shared" si="4"/>
        <v>48.443770458563407</v>
      </c>
      <c r="O62">
        <f t="shared" si="5"/>
        <v>1.9342359767891683E-3</v>
      </c>
      <c r="P62">
        <f t="shared" si="6"/>
        <v>8.0913367626841686E-3</v>
      </c>
      <c r="Q62">
        <f t="shared" si="7"/>
        <v>-3.4241409040687169E-4</v>
      </c>
      <c r="R62">
        <f t="shared" si="8"/>
        <v>-7.3828330830064462E-4</v>
      </c>
      <c r="S62" s="4">
        <f t="shared" si="9"/>
        <v>1.5918218863822965E-3</v>
      </c>
      <c r="T62">
        <f t="shared" si="9"/>
        <v>7.3530534543835239E-3</v>
      </c>
      <c r="U62">
        <f t="shared" si="10"/>
        <v>132.91892726130433</v>
      </c>
      <c r="V62">
        <f t="shared" si="11"/>
        <v>25.709657110503738</v>
      </c>
    </row>
    <row r="63" spans="1:22">
      <c r="A63" s="2">
        <f t="shared" si="12"/>
        <v>2.9717913276977526</v>
      </c>
      <c r="B63">
        <f t="shared" si="1"/>
        <v>1.8672315606194235E-5</v>
      </c>
      <c r="D63">
        <f t="shared" si="15"/>
        <v>47.986921590466025</v>
      </c>
      <c r="E63">
        <f t="shared" si="15"/>
        <v>57.58430590855923</v>
      </c>
      <c r="F63">
        <f t="shared" si="15"/>
        <v>67.181690226652435</v>
      </c>
      <c r="G63">
        <f t="shared" si="15"/>
        <v>76.77907454474564</v>
      </c>
      <c r="H63">
        <f t="shared" si="15"/>
        <v>86.376458862838845</v>
      </c>
      <c r="I63">
        <f t="shared" si="15"/>
        <v>95.97384318093205</v>
      </c>
      <c r="J63">
        <f t="shared" si="15"/>
        <v>98.517239140182767</v>
      </c>
      <c r="K63">
        <f t="shared" si="15"/>
        <v>97.640730257532184</v>
      </c>
      <c r="M63">
        <f t="shared" si="4"/>
        <v>47.986921590466025</v>
      </c>
      <c r="O63">
        <f t="shared" si="5"/>
        <v>1.9342359767891683E-3</v>
      </c>
      <c r="P63">
        <f t="shared" si="6"/>
        <v>8.4959036008183768E-3</v>
      </c>
      <c r="Q63">
        <f t="shared" si="7"/>
        <v>-3.7078352716271996E-4</v>
      </c>
      <c r="R63">
        <f t="shared" si="8"/>
        <v>-7.6138191062284199E-4</v>
      </c>
      <c r="S63" s="4">
        <f t="shared" si="9"/>
        <v>1.5634524496264484E-3</v>
      </c>
      <c r="T63">
        <f t="shared" si="9"/>
        <v>7.7345216901955347E-3</v>
      </c>
      <c r="U63">
        <f t="shared" si="10"/>
        <v>126.72733409797657</v>
      </c>
      <c r="V63">
        <f t="shared" si="11"/>
        <v>24.512056885488697</v>
      </c>
    </row>
    <row r="64" spans="1:22">
      <c r="A64" s="2">
        <f t="shared" si="12"/>
        <v>3.1203808940826403</v>
      </c>
      <c r="B64">
        <f t="shared" si="1"/>
        <v>1.9605931386503946E-5</v>
      </c>
      <c r="D64">
        <f t="shared" si="15"/>
        <v>47.497925500358221</v>
      </c>
      <c r="E64">
        <f t="shared" si="15"/>
        <v>56.997510600429862</v>
      </c>
      <c r="F64">
        <f t="shared" si="15"/>
        <v>66.497095700501504</v>
      </c>
      <c r="G64">
        <f t="shared" si="15"/>
        <v>75.996680800573159</v>
      </c>
      <c r="H64">
        <f t="shared" si="15"/>
        <v>85.496265900644801</v>
      </c>
      <c r="I64">
        <f t="shared" si="15"/>
        <v>94.995851000716442</v>
      </c>
      <c r="J64">
        <f t="shared" si="15"/>
        <v>98.517239140182767</v>
      </c>
      <c r="K64">
        <f t="shared" si="15"/>
        <v>97.640730257532184</v>
      </c>
      <c r="M64">
        <f t="shared" si="4"/>
        <v>47.497925500358221</v>
      </c>
      <c r="O64">
        <f t="shared" si="5"/>
        <v>1.9342359767891683E-3</v>
      </c>
      <c r="P64">
        <f t="shared" si="6"/>
        <v>8.9206987808592951E-3</v>
      </c>
      <c r="Q64">
        <f t="shared" si="7"/>
        <v>-4.0091143178003089E-4</v>
      </c>
      <c r="R64">
        <f t="shared" si="8"/>
        <v>-7.8404549531457541E-4</v>
      </c>
      <c r="S64" s="4">
        <f t="shared" si="9"/>
        <v>1.5333245450091374E-3</v>
      </c>
      <c r="T64">
        <f t="shared" si="9"/>
        <v>8.1366532855447204E-3</v>
      </c>
      <c r="U64">
        <f t="shared" si="10"/>
        <v>120.77487511734316</v>
      </c>
      <c r="V64">
        <f t="shared" si="11"/>
        <v>23.360710854418407</v>
      </c>
    </row>
    <row r="65" spans="1:22">
      <c r="A65" s="2">
        <f t="shared" si="12"/>
        <v>3.2763999387867724</v>
      </c>
      <c r="B65">
        <f t="shared" si="1"/>
        <v>2.0586227955829146E-5</v>
      </c>
      <c r="D65">
        <f t="shared" ref="D65:K80" si="16">MIN($M65*(1+D$13),(100-($E$10/6.3)*D$14))</f>
        <v>46.975758511424949</v>
      </c>
      <c r="E65">
        <f t="shared" si="16"/>
        <v>56.370910213709941</v>
      </c>
      <c r="F65">
        <f t="shared" si="16"/>
        <v>65.766061915994925</v>
      </c>
      <c r="G65">
        <f t="shared" si="16"/>
        <v>75.161213618279916</v>
      </c>
      <c r="H65">
        <f t="shared" si="16"/>
        <v>84.556365320564908</v>
      </c>
      <c r="I65">
        <f t="shared" si="16"/>
        <v>93.951517022849899</v>
      </c>
      <c r="J65">
        <f t="shared" si="16"/>
        <v>98.517239140182767</v>
      </c>
      <c r="K65">
        <f t="shared" si="16"/>
        <v>97.640730257532184</v>
      </c>
      <c r="M65">
        <f t="shared" si="4"/>
        <v>46.975758511424949</v>
      </c>
      <c r="O65">
        <f t="shared" si="5"/>
        <v>1.9342359767891683E-3</v>
      </c>
      <c r="P65">
        <f t="shared" si="6"/>
        <v>9.3667337199022614E-3</v>
      </c>
      <c r="Q65">
        <f t="shared" si="7"/>
        <v>-4.3280968240368676E-4</v>
      </c>
      <c r="R65">
        <f t="shared" si="8"/>
        <v>-8.0612147820630911E-4</v>
      </c>
      <c r="S65" s="4">
        <f t="shared" si="9"/>
        <v>1.5014262943854814E-3</v>
      </c>
      <c r="T65">
        <f t="shared" si="9"/>
        <v>8.5606122416959519E-3</v>
      </c>
      <c r="U65">
        <f t="shared" si="10"/>
        <v>115.05783979188232</v>
      </c>
      <c r="V65">
        <f t="shared" si="11"/>
        <v>22.254901313710313</v>
      </c>
    </row>
    <row r="66" spans="1:22">
      <c r="A66" s="2">
        <f t="shared" si="12"/>
        <v>3.4402199357261112</v>
      </c>
      <c r="B66">
        <f t="shared" si="1"/>
        <v>2.1615539353620602E-5</v>
      </c>
      <c r="D66">
        <f t="shared" si="16"/>
        <v>46.419564167677436</v>
      </c>
      <c r="E66">
        <f t="shared" si="16"/>
        <v>55.703477001212924</v>
      </c>
      <c r="F66">
        <f t="shared" si="16"/>
        <v>64.987389834748413</v>
      </c>
      <c r="G66">
        <f t="shared" si="16"/>
        <v>74.271302668283894</v>
      </c>
      <c r="H66">
        <f t="shared" si="16"/>
        <v>83.55521550181939</v>
      </c>
      <c r="I66">
        <f t="shared" si="16"/>
        <v>92.839128335354872</v>
      </c>
      <c r="J66">
        <f t="shared" si="16"/>
        <v>98.517239140182767</v>
      </c>
      <c r="K66">
        <f t="shared" si="16"/>
        <v>97.640730257532184</v>
      </c>
      <c r="M66">
        <f t="shared" si="4"/>
        <v>46.419564167677436</v>
      </c>
      <c r="O66">
        <f t="shared" si="5"/>
        <v>1.9342359767891683E-3</v>
      </c>
      <c r="P66">
        <f t="shared" si="6"/>
        <v>9.8350704058973743E-3</v>
      </c>
      <c r="Q66">
        <f t="shared" si="7"/>
        <v>-4.6647378735485359E-4</v>
      </c>
      <c r="R66">
        <f t="shared" si="8"/>
        <v>-8.2744944706107388E-4</v>
      </c>
      <c r="S66" s="4">
        <f t="shared" si="9"/>
        <v>1.4677621894343146E-3</v>
      </c>
      <c r="T66">
        <f t="shared" si="9"/>
        <v>9.0076209588363012E-3</v>
      </c>
      <c r="U66">
        <f t="shared" si="10"/>
        <v>109.57197728615597</v>
      </c>
      <c r="V66">
        <f t="shared" si="11"/>
        <v>21.193806051480845</v>
      </c>
    </row>
    <row r="67" spans="1:22">
      <c r="A67" s="2">
        <f t="shared" si="12"/>
        <v>3.6122309325124169</v>
      </c>
      <c r="B67">
        <f t="shared" si="1"/>
        <v>2.2696316321301635E-5</v>
      </c>
      <c r="D67">
        <f t="shared" si="16"/>
        <v>45.828684103960697</v>
      </c>
      <c r="E67">
        <f t="shared" si="16"/>
        <v>54.994420924752838</v>
      </c>
      <c r="F67">
        <f t="shared" si="16"/>
        <v>64.160157745544979</v>
      </c>
      <c r="G67">
        <f t="shared" si="16"/>
        <v>73.325894566337112</v>
      </c>
      <c r="H67">
        <f t="shared" si="16"/>
        <v>82.49163138712926</v>
      </c>
      <c r="I67">
        <f t="shared" si="16"/>
        <v>91.657368207921394</v>
      </c>
      <c r="J67">
        <f t="shared" si="16"/>
        <v>98.517239140182767</v>
      </c>
      <c r="K67">
        <f t="shared" si="16"/>
        <v>97.640730257532184</v>
      </c>
      <c r="M67">
        <f t="shared" si="4"/>
        <v>45.828684103960697</v>
      </c>
      <c r="O67">
        <f t="shared" si="5"/>
        <v>1.9342359767891683E-3</v>
      </c>
      <c r="P67">
        <f t="shared" si="6"/>
        <v>1.0326823926192243E-2</v>
      </c>
      <c r="Q67">
        <f t="shared" si="7"/>
        <v>-5.0188104574912088E-4</v>
      </c>
      <c r="R67">
        <f t="shared" si="8"/>
        <v>-8.4786307306916554E-4</v>
      </c>
      <c r="S67" s="4">
        <f t="shared" si="9"/>
        <v>1.4323549310400474E-3</v>
      </c>
      <c r="T67">
        <f t="shared" si="9"/>
        <v>9.4789608531230772E-3</v>
      </c>
      <c r="U67">
        <f t="shared" si="10"/>
        <v>104.31258705016369</v>
      </c>
      <c r="V67">
        <f t="shared" si="11"/>
        <v>20.17651587043785</v>
      </c>
    </row>
    <row r="68" spans="1:22">
      <c r="A68" s="2">
        <f t="shared" si="12"/>
        <v>3.792842479138038</v>
      </c>
      <c r="B68">
        <f t="shared" si="1"/>
        <v>2.3831132137366715E-5</v>
      </c>
      <c r="D68">
        <f t="shared" si="16"/>
        <v>45.202688354086064</v>
      </c>
      <c r="E68">
        <f t="shared" si="16"/>
        <v>54.243226024903272</v>
      </c>
      <c r="F68">
        <f t="shared" si="16"/>
        <v>63.283763695720488</v>
      </c>
      <c r="G68">
        <f t="shared" si="16"/>
        <v>72.324301366537711</v>
      </c>
      <c r="H68">
        <f t="shared" si="16"/>
        <v>81.364839037354912</v>
      </c>
      <c r="I68">
        <f t="shared" si="16"/>
        <v>90.405376708172128</v>
      </c>
      <c r="J68">
        <f t="shared" si="16"/>
        <v>98.517239140182767</v>
      </c>
      <c r="K68">
        <f t="shared" si="16"/>
        <v>97.640730257532184</v>
      </c>
      <c r="M68">
        <f t="shared" si="4"/>
        <v>45.202688354086064</v>
      </c>
      <c r="O68">
        <f t="shared" si="5"/>
        <v>1.9342359767891683E-3</v>
      </c>
      <c r="P68">
        <f t="shared" si="6"/>
        <v>1.0843165122501856E-2</v>
      </c>
      <c r="Q68">
        <f t="shared" si="7"/>
        <v>-5.3898894010677846E-4</v>
      </c>
      <c r="R68">
        <f t="shared" si="8"/>
        <v>-8.6719243624962781E-4</v>
      </c>
      <c r="S68" s="4">
        <f t="shared" si="9"/>
        <v>1.3952470366823898E-3</v>
      </c>
      <c r="T68">
        <f t="shared" si="9"/>
        <v>9.9759726862522283E-3</v>
      </c>
      <c r="U68">
        <f t="shared" si="10"/>
        <v>99.274597507479584</v>
      </c>
      <c r="V68">
        <f t="shared" si="11"/>
        <v>19.20204980802313</v>
      </c>
    </row>
    <row r="69" spans="1:22">
      <c r="A69" s="2">
        <f t="shared" si="12"/>
        <v>3.9824846030949401</v>
      </c>
      <c r="B69">
        <f t="shared" si="1"/>
        <v>2.5022688744235054E-5</v>
      </c>
      <c r="D69">
        <f t="shared" si="16"/>
        <v>44.541404020348011</v>
      </c>
      <c r="E69">
        <f t="shared" si="16"/>
        <v>53.449684824417609</v>
      </c>
      <c r="F69">
        <f t="shared" si="16"/>
        <v>62.357965628487214</v>
      </c>
      <c r="G69">
        <f t="shared" si="16"/>
        <v>71.266246432556827</v>
      </c>
      <c r="H69">
        <f t="shared" si="16"/>
        <v>80.174527236626417</v>
      </c>
      <c r="I69">
        <f t="shared" si="16"/>
        <v>89.082808040696023</v>
      </c>
      <c r="J69">
        <f t="shared" si="16"/>
        <v>97.991088844765628</v>
      </c>
      <c r="K69">
        <f t="shared" si="16"/>
        <v>97.640730257532184</v>
      </c>
      <c r="M69">
        <f t="shared" si="4"/>
        <v>44.541404020348011</v>
      </c>
      <c r="O69">
        <f t="shared" si="5"/>
        <v>1.9342359767891683E-3</v>
      </c>
      <c r="P69">
        <f t="shared" si="6"/>
        <v>1.138532337862695E-2</v>
      </c>
      <c r="Q69">
        <f t="shared" si="7"/>
        <v>-5.777338574557443E-4</v>
      </c>
      <c r="R69">
        <f t="shared" si="8"/>
        <v>-8.8526674062080948E-4</v>
      </c>
      <c r="S69" s="4">
        <f t="shared" si="9"/>
        <v>1.3565021193334241E-3</v>
      </c>
      <c r="T69">
        <f t="shared" si="9"/>
        <v>1.0500056638006142E-2</v>
      </c>
      <c r="U69">
        <f t="shared" si="10"/>
        <v>94.452633523676823</v>
      </c>
      <c r="V69">
        <f t="shared" si="11"/>
        <v>18.269368186397841</v>
      </c>
    </row>
    <row r="70" spans="1:22">
      <c r="A70" s="2">
        <f t="shared" si="12"/>
        <v>4.1816088332496877</v>
      </c>
      <c r="B70">
        <f t="shared" si="1"/>
        <v>2.6273823181446812E-5</v>
      </c>
      <c r="D70">
        <f t="shared" si="16"/>
        <v>43.844941131870243</v>
      </c>
      <c r="E70">
        <f t="shared" si="16"/>
        <v>52.613929358244292</v>
      </c>
      <c r="F70">
        <f t="shared" si="16"/>
        <v>61.382917584618333</v>
      </c>
      <c r="G70">
        <f t="shared" si="16"/>
        <v>70.151905810992389</v>
      </c>
      <c r="H70">
        <f t="shared" si="16"/>
        <v>78.920894037366438</v>
      </c>
      <c r="I70">
        <f t="shared" si="16"/>
        <v>87.689882263740486</v>
      </c>
      <c r="J70">
        <f t="shared" si="16"/>
        <v>96.458870490114549</v>
      </c>
      <c r="K70">
        <f t="shared" si="16"/>
        <v>97.640730257532184</v>
      </c>
      <c r="M70">
        <f t="shared" si="4"/>
        <v>43.844941131870243</v>
      </c>
      <c r="O70">
        <f t="shared" si="5"/>
        <v>1.9342359767891683E-3</v>
      </c>
      <c r="P70">
        <f t="shared" si="6"/>
        <v>1.1954589547558299E-2</v>
      </c>
      <c r="Q70">
        <f t="shared" si="7"/>
        <v>-6.1803023520646118E-4</v>
      </c>
      <c r="R70">
        <f t="shared" si="8"/>
        <v>-9.019173709661299E-4</v>
      </c>
      <c r="S70" s="4">
        <f t="shared" si="9"/>
        <v>1.3162057415827071E-3</v>
      </c>
      <c r="T70">
        <f t="shared" si="9"/>
        <v>1.1052672176592169E-2</v>
      </c>
      <c r="U70">
        <f t="shared" si="10"/>
        <v>89.841073607151699</v>
      </c>
      <c r="V70">
        <f t="shared" si="11"/>
        <v>17.377383676431663</v>
      </c>
    </row>
    <row r="71" spans="1:22">
      <c r="A71" s="2">
        <f t="shared" si="12"/>
        <v>4.3906892749121722</v>
      </c>
      <c r="B71">
        <f t="shared" si="1"/>
        <v>2.7587514340519152E-5</v>
      </c>
      <c r="D71">
        <f t="shared" si="16"/>
        <v>43.113714476937723</v>
      </c>
      <c r="E71">
        <f t="shared" si="16"/>
        <v>51.736457372325269</v>
      </c>
      <c r="F71">
        <f t="shared" si="16"/>
        <v>60.359200267712808</v>
      </c>
      <c r="G71">
        <f t="shared" si="16"/>
        <v>68.981943163100354</v>
      </c>
      <c r="H71">
        <f t="shared" si="16"/>
        <v>77.6046860584879</v>
      </c>
      <c r="I71">
        <f t="shared" si="16"/>
        <v>86.227428953875446</v>
      </c>
      <c r="J71">
        <f t="shared" si="16"/>
        <v>94.850171849262992</v>
      </c>
      <c r="K71">
        <f t="shared" si="16"/>
        <v>97.640730257532184</v>
      </c>
      <c r="M71">
        <f t="shared" si="4"/>
        <v>43.113714476937723</v>
      </c>
      <c r="O71">
        <f t="shared" si="5"/>
        <v>1.9342359767891683E-3</v>
      </c>
      <c r="P71">
        <f t="shared" si="6"/>
        <v>1.2552319024936214E-2</v>
      </c>
      <c r="Q71">
        <f t="shared" si="7"/>
        <v>-6.5977022140839179E-4</v>
      </c>
      <c r="R71">
        <f t="shared" si="8"/>
        <v>-9.1698121769477289E-4</v>
      </c>
      <c r="S71" s="4">
        <f t="shared" si="9"/>
        <v>1.2744657553807764E-3</v>
      </c>
      <c r="T71">
        <f t="shared" si="9"/>
        <v>1.1635337807241441E-2</v>
      </c>
      <c r="U71">
        <f t="shared" si="10"/>
        <v>85.434097998913202</v>
      </c>
      <c r="V71">
        <f t="shared" si="11"/>
        <v>16.524970599402941</v>
      </c>
    </row>
    <row r="72" spans="1:22">
      <c r="A72" s="2">
        <f t="shared" si="12"/>
        <v>4.6102237386577807</v>
      </c>
      <c r="B72">
        <f t="shared" si="1"/>
        <v>2.8966890057545109E-5</v>
      </c>
      <c r="D72">
        <f t="shared" si="16"/>
        <v>42.348460218764764</v>
      </c>
      <c r="E72">
        <f t="shared" si="16"/>
        <v>50.818152262517714</v>
      </c>
      <c r="F72">
        <f t="shared" si="16"/>
        <v>59.287844306270664</v>
      </c>
      <c r="G72">
        <f t="shared" si="16"/>
        <v>67.757536350023628</v>
      </c>
      <c r="H72">
        <f t="shared" si="16"/>
        <v>76.227228393776571</v>
      </c>
      <c r="I72">
        <f t="shared" si="16"/>
        <v>84.696920437529528</v>
      </c>
      <c r="J72">
        <f t="shared" si="16"/>
        <v>93.166612481282485</v>
      </c>
      <c r="K72">
        <f t="shared" si="16"/>
        <v>97.640730257532184</v>
      </c>
      <c r="M72">
        <f t="shared" si="4"/>
        <v>42.348460218764764</v>
      </c>
      <c r="O72">
        <f t="shared" si="5"/>
        <v>1.9342359767891683E-3</v>
      </c>
      <c r="P72">
        <f t="shared" si="6"/>
        <v>1.3179934976183024E-2</v>
      </c>
      <c r="Q72">
        <f t="shared" si="7"/>
        <v>-7.0282392514467483E-4</v>
      </c>
      <c r="R72">
        <f t="shared" si="8"/>
        <v>-9.3030417155210061E-4</v>
      </c>
      <c r="S72" s="4">
        <f t="shared" si="9"/>
        <v>1.2314120516444935E-3</v>
      </c>
      <c r="T72">
        <f t="shared" si="9"/>
        <v>1.2249630804630924E-2</v>
      </c>
      <c r="U72">
        <f t="shared" si="10"/>
        <v>81.225728947593169</v>
      </c>
      <c r="V72">
        <f t="shared" si="11"/>
        <v>15.710972717136009</v>
      </c>
    </row>
    <row r="73" spans="1:22">
      <c r="A73" s="2">
        <f t="shared" si="12"/>
        <v>4.8407349255906702</v>
      </c>
      <c r="B73">
        <f t="shared" si="1"/>
        <v>3.0415234560422368E-5</v>
      </c>
      <c r="D73">
        <f t="shared" si="16"/>
        <v>41.550246204292094</v>
      </c>
      <c r="E73">
        <f t="shared" si="16"/>
        <v>49.860295445150513</v>
      </c>
      <c r="F73">
        <f t="shared" si="16"/>
        <v>58.170344686008924</v>
      </c>
      <c r="G73">
        <f t="shared" si="16"/>
        <v>66.48039392686735</v>
      </c>
      <c r="H73">
        <f t="shared" si="16"/>
        <v>74.790443167725769</v>
      </c>
      <c r="I73">
        <f t="shared" si="16"/>
        <v>83.100492408584188</v>
      </c>
      <c r="J73">
        <f t="shared" si="16"/>
        <v>91.410541649442621</v>
      </c>
      <c r="K73">
        <f t="shared" si="16"/>
        <v>97.640730257532184</v>
      </c>
      <c r="M73">
        <f t="shared" si="4"/>
        <v>41.550246204292094</v>
      </c>
      <c r="O73">
        <f t="shared" si="5"/>
        <v>1.9342359767891683E-3</v>
      </c>
      <c r="P73">
        <f t="shared" si="6"/>
        <v>1.3838931724992178E-2</v>
      </c>
      <c r="Q73">
        <f t="shared" si="7"/>
        <v>-7.4704031163992657E-4</v>
      </c>
      <c r="R73">
        <f t="shared" si="8"/>
        <v>-9.4174466798100829E-4</v>
      </c>
      <c r="S73" s="4">
        <f t="shared" si="9"/>
        <v>1.1871956651492417E-3</v>
      </c>
      <c r="T73">
        <f t="shared" si="9"/>
        <v>1.2897187057011169E-2</v>
      </c>
      <c r="U73">
        <f t="shared" si="10"/>
        <v>77.209864538367569</v>
      </c>
      <c r="V73">
        <f t="shared" si="11"/>
        <v>14.934209775312874</v>
      </c>
    </row>
    <row r="74" spans="1:22">
      <c r="A74" s="2">
        <f t="shared" si="12"/>
        <v>5.0827716718702041</v>
      </c>
      <c r="B74">
        <f t="shared" si="1"/>
        <v>3.1935996288443487E-5</v>
      </c>
      <c r="D74">
        <f t="shared" si="16"/>
        <v>40.720475055244094</v>
      </c>
      <c r="E74">
        <f t="shared" si="16"/>
        <v>48.864570066292913</v>
      </c>
      <c r="F74">
        <f t="shared" si="16"/>
        <v>57.008665077341725</v>
      </c>
      <c r="G74">
        <f t="shared" si="16"/>
        <v>65.152760088390551</v>
      </c>
      <c r="H74">
        <f t="shared" si="16"/>
        <v>73.296855099439369</v>
      </c>
      <c r="I74">
        <f t="shared" si="16"/>
        <v>81.440950110488188</v>
      </c>
      <c r="J74">
        <f t="shared" si="16"/>
        <v>89.585045121537021</v>
      </c>
      <c r="K74">
        <f t="shared" si="16"/>
        <v>97.640730257532184</v>
      </c>
      <c r="M74">
        <f t="shared" si="4"/>
        <v>40.720475055244094</v>
      </c>
      <c r="O74">
        <f t="shared" si="5"/>
        <v>1.9342359767891683E-3</v>
      </c>
      <c r="P74">
        <f t="shared" si="6"/>
        <v>1.4530878311241786E-2</v>
      </c>
      <c r="Q74">
        <f t="shared" si="7"/>
        <v>-7.9224876874018366E-4</v>
      </c>
      <c r="R74">
        <f t="shared" si="8"/>
        <v>-9.5117714411872215E-4</v>
      </c>
      <c r="S74" s="4">
        <f t="shared" si="9"/>
        <v>1.1419872080489846E-3</v>
      </c>
      <c r="T74">
        <f t="shared" si="9"/>
        <v>1.3579701167123065E-2</v>
      </c>
      <c r="U74">
        <f t="shared" si="10"/>
        <v>73.380307448566541</v>
      </c>
      <c r="V74">
        <f t="shared" si="11"/>
        <v>14.193483065486758</v>
      </c>
    </row>
    <row r="75" spans="1:22">
      <c r="A75" s="2">
        <f t="shared" si="12"/>
        <v>5.3369102554637147</v>
      </c>
      <c r="B75">
        <f t="shared" si="1"/>
        <v>3.3532796102865668E-5</v>
      </c>
      <c r="D75">
        <f t="shared" si="16"/>
        <v>39.860879386391105</v>
      </c>
      <c r="E75">
        <f t="shared" si="16"/>
        <v>47.833055263669323</v>
      </c>
      <c r="F75">
        <f t="shared" si="16"/>
        <v>55.805231140947541</v>
      </c>
      <c r="G75">
        <f t="shared" si="16"/>
        <v>63.777407018225773</v>
      </c>
      <c r="H75">
        <f t="shared" si="16"/>
        <v>71.749582895503991</v>
      </c>
      <c r="I75">
        <f t="shared" si="16"/>
        <v>79.721758772782209</v>
      </c>
      <c r="J75">
        <f t="shared" si="16"/>
        <v>87.693934650060442</v>
      </c>
      <c r="K75">
        <f t="shared" si="16"/>
        <v>95.666110527338645</v>
      </c>
      <c r="M75">
        <f t="shared" si="4"/>
        <v>39.860879386391105</v>
      </c>
      <c r="O75">
        <f t="shared" si="5"/>
        <v>1.9342359767891683E-3</v>
      </c>
      <c r="P75">
        <f t="shared" si="6"/>
        <v>1.5257422226803879E-2</v>
      </c>
      <c r="Q75">
        <f t="shared" si="7"/>
        <v>-8.3826133818043513E-4</v>
      </c>
      <c r="R75">
        <f t="shared" si="8"/>
        <v>-9.5849526194550149E-4</v>
      </c>
      <c r="S75" s="4">
        <f t="shared" si="9"/>
        <v>1.0959746386087332E-3</v>
      </c>
      <c r="T75">
        <f t="shared" si="9"/>
        <v>1.4298926964858377E-2</v>
      </c>
      <c r="U75">
        <f t="shared" si="10"/>
        <v>69.730789940070991</v>
      </c>
      <c r="V75">
        <f t="shared" si="11"/>
        <v>13.487580259201351</v>
      </c>
    </row>
    <row r="76" spans="1:22">
      <c r="A76" s="2">
        <f t="shared" si="12"/>
        <v>5.6037557682369004</v>
      </c>
      <c r="B76">
        <f t="shared" si="1"/>
        <v>3.520943590800895E-5</v>
      </c>
      <c r="D76">
        <f t="shared" si="16"/>
        <v>38.973508816533666</v>
      </c>
      <c r="E76">
        <f t="shared" si="16"/>
        <v>46.7682105798404</v>
      </c>
      <c r="F76">
        <f t="shared" si="16"/>
        <v>54.562912343147133</v>
      </c>
      <c r="G76">
        <f t="shared" si="16"/>
        <v>62.357614106453866</v>
      </c>
      <c r="H76">
        <f t="shared" si="16"/>
        <v>70.152315869760599</v>
      </c>
      <c r="I76">
        <f t="shared" si="16"/>
        <v>77.947017633067333</v>
      </c>
      <c r="J76">
        <f t="shared" si="16"/>
        <v>85.741719396374066</v>
      </c>
      <c r="K76">
        <f t="shared" si="16"/>
        <v>93.536421159680799</v>
      </c>
      <c r="M76">
        <f t="shared" si="4"/>
        <v>38.973508816533666</v>
      </c>
      <c r="O76">
        <f t="shared" si="5"/>
        <v>1.9342359767891683E-3</v>
      </c>
      <c r="P76">
        <f t="shared" si="6"/>
        <v>1.6020293338144073E-2</v>
      </c>
      <c r="Q76">
        <f t="shared" si="7"/>
        <v>-8.8487556867047228E-4</v>
      </c>
      <c r="R76">
        <f t="shared" si="8"/>
        <v>-9.6361475075587664E-4</v>
      </c>
      <c r="S76" s="4">
        <f t="shared" si="9"/>
        <v>1.049360408118696E-3</v>
      </c>
      <c r="T76">
        <f t="shared" si="9"/>
        <v>1.5056678587388196E-2</v>
      </c>
      <c r="U76">
        <f t="shared" si="10"/>
        <v>66.254996274422766</v>
      </c>
      <c r="V76">
        <f t="shared" si="11"/>
        <v>12.815279743602082</v>
      </c>
    </row>
    <row r="77" spans="1:22">
      <c r="A77" s="2">
        <f t="shared" si="12"/>
        <v>5.8839435566487452</v>
      </c>
      <c r="B77">
        <f t="shared" si="1"/>
        <v>3.6969907703409389E-5</v>
      </c>
      <c r="D77">
        <f t="shared" si="16"/>
        <v>38.060708804379949</v>
      </c>
      <c r="E77">
        <f t="shared" si="16"/>
        <v>45.672850565255935</v>
      </c>
      <c r="F77">
        <f t="shared" si="16"/>
        <v>53.284992326131928</v>
      </c>
      <c r="G77">
        <f t="shared" si="16"/>
        <v>60.89713408700792</v>
      </c>
      <c r="H77">
        <f t="shared" si="16"/>
        <v>68.509275847883913</v>
      </c>
      <c r="I77">
        <f t="shared" si="16"/>
        <v>76.121417608759899</v>
      </c>
      <c r="J77">
        <f t="shared" si="16"/>
        <v>83.733559369635898</v>
      </c>
      <c r="K77">
        <f t="shared" si="16"/>
        <v>91.34570113051187</v>
      </c>
      <c r="M77">
        <f t="shared" si="4"/>
        <v>38.060708804379949</v>
      </c>
      <c r="O77">
        <f t="shared" si="5"/>
        <v>1.9342359767891683E-3</v>
      </c>
      <c r="P77">
        <f t="shared" si="6"/>
        <v>1.6821308005051272E-2</v>
      </c>
      <c r="Q77">
        <f t="shared" si="7"/>
        <v>-9.3187791111319889E-4</v>
      </c>
      <c r="R77">
        <f t="shared" si="8"/>
        <v>-9.6647573194032612E-4</v>
      </c>
      <c r="S77" s="4">
        <f t="shared" si="9"/>
        <v>1.0023580656759695E-3</v>
      </c>
      <c r="T77">
        <f t="shared" si="9"/>
        <v>1.5854832273110946E-2</v>
      </c>
      <c r="U77">
        <f t="shared" si="10"/>
        <v>62.946583560380823</v>
      </c>
      <c r="V77">
        <f t="shared" si="11"/>
        <v>12.175354653845421</v>
      </c>
    </row>
    <row r="78" spans="1:22">
      <c r="A78" s="2">
        <f t="shared" si="12"/>
        <v>6.1781407344811825</v>
      </c>
      <c r="B78">
        <f t="shared" si="1"/>
        <v>3.8818403088579862E-5</v>
      </c>
      <c r="D78">
        <f t="shared" si="16"/>
        <v>37.125091729203639</v>
      </c>
      <c r="E78">
        <f t="shared" si="16"/>
        <v>44.550110075044365</v>
      </c>
      <c r="F78">
        <f t="shared" si="16"/>
        <v>51.975128420885092</v>
      </c>
      <c r="G78">
        <f t="shared" si="16"/>
        <v>59.400146766725825</v>
      </c>
      <c r="H78">
        <f t="shared" si="16"/>
        <v>66.825165112566552</v>
      </c>
      <c r="I78">
        <f t="shared" si="16"/>
        <v>74.250183458407278</v>
      </c>
      <c r="J78">
        <f t="shared" si="16"/>
        <v>81.675201804248019</v>
      </c>
      <c r="K78">
        <f t="shared" si="16"/>
        <v>89.100220150088731</v>
      </c>
      <c r="M78">
        <f t="shared" si="4"/>
        <v>37.125091729203639</v>
      </c>
      <c r="O78">
        <f t="shared" si="5"/>
        <v>1.9342359767891683E-3</v>
      </c>
      <c r="P78">
        <f t="shared" si="6"/>
        <v>1.7662373405303838E-2</v>
      </c>
      <c r="Q78">
        <f t="shared" si="7"/>
        <v>-9.790475423785154E-4</v>
      </c>
      <c r="R78">
        <f t="shared" si="8"/>
        <v>-9.6704440912407513E-4</v>
      </c>
      <c r="S78" s="4">
        <f t="shared" si="9"/>
        <v>9.5518843441065289E-4</v>
      </c>
      <c r="T78">
        <f t="shared" si="9"/>
        <v>1.6695328996179763E-2</v>
      </c>
      <c r="U78">
        <f t="shared" si="10"/>
        <v>59.799201828919429</v>
      </c>
      <c r="V78">
        <f t="shared" si="11"/>
        <v>11.566576756077259</v>
      </c>
    </row>
    <row r="79" spans="1:22">
      <c r="A79" s="2">
        <f t="shared" si="12"/>
        <v>6.4870477712052423</v>
      </c>
      <c r="B79">
        <f t="shared" si="1"/>
        <v>4.0759323243008858E-5</v>
      </c>
      <c r="D79">
        <f t="shared" si="16"/>
        <v>36.169501016013136</v>
      </c>
      <c r="E79">
        <f t="shared" si="16"/>
        <v>43.403401219215759</v>
      </c>
      <c r="F79">
        <f t="shared" si="16"/>
        <v>50.637301422418389</v>
      </c>
      <c r="G79">
        <f t="shared" si="16"/>
        <v>57.871201625621019</v>
      </c>
      <c r="H79">
        <f t="shared" si="16"/>
        <v>65.105101828823649</v>
      </c>
      <c r="I79">
        <f t="shared" si="16"/>
        <v>72.339002032026272</v>
      </c>
      <c r="J79">
        <f t="shared" si="16"/>
        <v>79.572902235228909</v>
      </c>
      <c r="K79">
        <f t="shared" si="16"/>
        <v>86.806802438431518</v>
      </c>
      <c r="M79">
        <f t="shared" si="4"/>
        <v>36.169501016013136</v>
      </c>
      <c r="O79">
        <f t="shared" si="5"/>
        <v>1.9342359767891683E-3</v>
      </c>
      <c r="P79">
        <f t="shared" si="6"/>
        <v>1.854549207556903E-2</v>
      </c>
      <c r="Q79">
        <f t="shared" si="7"/>
        <v>-1.0261604761325953E-3</v>
      </c>
      <c r="R79">
        <f t="shared" si="8"/>
        <v>-9.6531403601009236E-4</v>
      </c>
      <c r="S79" s="4">
        <f t="shared" si="9"/>
        <v>9.08075500656573E-4</v>
      </c>
      <c r="T79">
        <f t="shared" si="9"/>
        <v>1.7580178039558938E-2</v>
      </c>
      <c r="U79">
        <f t="shared" si="10"/>
        <v>56.806513893985503</v>
      </c>
      <c r="V79">
        <f t="shared" si="11"/>
        <v>10.987720288972051</v>
      </c>
    </row>
    <row r="80" spans="1:22">
      <c r="A80" s="2">
        <f t="shared" si="12"/>
        <v>6.8114001597655047</v>
      </c>
      <c r="B80">
        <f t="shared" si="1"/>
        <v>4.2797289405159305E-5</v>
      </c>
      <c r="D80">
        <f t="shared" si="16"/>
        <v>35.196969447161678</v>
      </c>
      <c r="E80">
        <f t="shared" si="16"/>
        <v>42.23636333659401</v>
      </c>
      <c r="F80">
        <f t="shared" si="16"/>
        <v>49.275757226026343</v>
      </c>
      <c r="G80">
        <f t="shared" si="16"/>
        <v>56.31515111545869</v>
      </c>
      <c r="H80">
        <f t="shared" si="16"/>
        <v>63.354545004891023</v>
      </c>
      <c r="I80">
        <f t="shared" si="16"/>
        <v>70.393938894323355</v>
      </c>
      <c r="J80">
        <f t="shared" si="16"/>
        <v>77.433332783755702</v>
      </c>
      <c r="K80">
        <f t="shared" si="16"/>
        <v>84.472726673188021</v>
      </c>
      <c r="M80">
        <f t="shared" si="4"/>
        <v>35.196969447161678</v>
      </c>
      <c r="O80">
        <f t="shared" si="5"/>
        <v>1.9342359767891683E-3</v>
      </c>
      <c r="P80">
        <f t="shared" si="6"/>
        <v>1.9472766679347484E-2</v>
      </c>
      <c r="Q80">
        <f t="shared" si="7"/>
        <v>-1.0729937999943563E-3</v>
      </c>
      <c r="R80">
        <f t="shared" si="8"/>
        <v>-9.6130511077101668E-4</v>
      </c>
      <c r="S80" s="4">
        <f t="shared" si="9"/>
        <v>8.6124217679481199E-4</v>
      </c>
      <c r="T80">
        <f t="shared" si="9"/>
        <v>1.8511461568576467E-2</v>
      </c>
      <c r="U80">
        <f t="shared" si="10"/>
        <v>53.962215316934248</v>
      </c>
      <c r="V80">
        <f t="shared" si="11"/>
        <v>10.437565825325775</v>
      </c>
    </row>
    <row r="81" spans="1:22">
      <c r="A81" s="2">
        <f t="shared" si="12"/>
        <v>7.1519701677537801</v>
      </c>
      <c r="B81">
        <f t="shared" ref="B81:B97" si="17">2*A81*PI()/1000000</f>
        <v>4.4937153875417271E-5</v>
      </c>
      <c r="D81">
        <f t="shared" ref="D81:K96" si="18">MIN($M81*(1+D$13),(100-($E$10/6.3)*D$14))</f>
        <v>34.210673079658662</v>
      </c>
      <c r="E81">
        <f t="shared" si="18"/>
        <v>41.052807695590396</v>
      </c>
      <c r="F81">
        <f t="shared" si="18"/>
        <v>47.894942311522122</v>
      </c>
      <c r="G81">
        <f t="shared" si="18"/>
        <v>54.737076927453863</v>
      </c>
      <c r="H81">
        <f t="shared" si="18"/>
        <v>61.57921154338559</v>
      </c>
      <c r="I81">
        <f t="shared" si="18"/>
        <v>68.421346159317324</v>
      </c>
      <c r="J81">
        <f t="shared" si="18"/>
        <v>75.263480775249064</v>
      </c>
      <c r="K81">
        <f t="shared" si="18"/>
        <v>82.105615391180791</v>
      </c>
      <c r="M81">
        <f t="shared" ref="M81:M97" si="19">100*($K$4/$E$3)/SQRT(1+(B81*$K$4*$E$4)^2)</f>
        <v>34.210673079658662</v>
      </c>
      <c r="O81">
        <f t="shared" ref="O81:O97" si="20">1/($S$3+$S$6)</f>
        <v>1.9342359767891683E-3</v>
      </c>
      <c r="P81">
        <f t="shared" ref="P81:P97" si="21">B81*($S$2+$S$4)</f>
        <v>2.0446405013314857E-2</v>
      </c>
      <c r="Q81">
        <f t="shared" ref="Q81:Q97" si="22">-1*($S$7-$Y$2)*B81*B81*$S$3*$Y$3*$Y$3/(1+(B81*$S$3*$Y$3)^2)</f>
        <v>-1.1193298697009613E-3</v>
      </c>
      <c r="R81">
        <f t="shared" ref="R81:R97" si="23">-1*($S$7-$Y$2)*B81*$Y$3/(1+(B81*$S$3*$Y$3)^2)</f>
        <v>-9.5506478663259298E-4</v>
      </c>
      <c r="S81" s="4">
        <f t="shared" ref="S81:S97" si="24">O81+Q81</f>
        <v>8.1490610708820702E-4</v>
      </c>
      <c r="T81">
        <f t="shared" ref="T81:T97" si="25">P81+R81</f>
        <v>1.9491340226682263E-2</v>
      </c>
      <c r="U81">
        <f t="shared" ref="U81:U97" si="26">1/SQRT((S81^2)+(T81^2))</f>
        <v>51.260054566431485</v>
      </c>
      <c r="V81">
        <f t="shared" ref="V81:V97" si="27">100*U81/($S$3+$S$6)</f>
        <v>9.9149041714567669</v>
      </c>
    </row>
    <row r="82" spans="1:22">
      <c r="A82" s="2">
        <f t="shared" ref="A82:A97" si="28">A81*$E$9</f>
        <v>7.5095686761414697</v>
      </c>
      <c r="B82">
        <f t="shared" si="17"/>
        <v>4.7184011569188134E-5</v>
      </c>
      <c r="D82">
        <f t="shared" si="18"/>
        <v>33.213882378403781</v>
      </c>
      <c r="E82">
        <f t="shared" si="18"/>
        <v>39.856658854084536</v>
      </c>
      <c r="F82">
        <f t="shared" si="18"/>
        <v>46.499435329765291</v>
      </c>
      <c r="G82">
        <f t="shared" si="18"/>
        <v>53.142211805446053</v>
      </c>
      <c r="H82">
        <f t="shared" si="18"/>
        <v>59.784988281126807</v>
      </c>
      <c r="I82">
        <f t="shared" si="18"/>
        <v>66.427764756807562</v>
      </c>
      <c r="J82">
        <f t="shared" si="18"/>
        <v>73.070541232488324</v>
      </c>
      <c r="K82">
        <f t="shared" si="18"/>
        <v>79.713317708169072</v>
      </c>
      <c r="M82">
        <f t="shared" si="19"/>
        <v>33.213882378403781</v>
      </c>
      <c r="O82">
        <f t="shared" si="20"/>
        <v>1.9342359767891683E-3</v>
      </c>
      <c r="P82">
        <f t="shared" si="21"/>
        <v>2.1468725263980602E-2</v>
      </c>
      <c r="Q82">
        <f t="shared" si="22"/>
        <v>-1.1649602938961173E-3</v>
      </c>
      <c r="R82">
        <f t="shared" si="23"/>
        <v>-9.466655299683334E-4</v>
      </c>
      <c r="S82" s="4">
        <f t="shared" si="24"/>
        <v>7.6927568289305095E-4</v>
      </c>
      <c r="T82">
        <f t="shared" si="25"/>
        <v>2.052205973401227E-2</v>
      </c>
      <c r="U82">
        <f t="shared" si="26"/>
        <v>48.693853269579463</v>
      </c>
      <c r="V82">
        <f t="shared" si="27"/>
        <v>9.4185402842513479</v>
      </c>
    </row>
    <row r="83" spans="1:22">
      <c r="A83" s="2">
        <f t="shared" si="28"/>
        <v>7.8850471099485437</v>
      </c>
      <c r="B83">
        <f t="shared" si="17"/>
        <v>4.9543212147647549E-5</v>
      </c>
      <c r="D83">
        <f t="shared" si="18"/>
        <v>32.209912266837989</v>
      </c>
      <c r="E83">
        <f t="shared" si="18"/>
        <v>38.651894720205583</v>
      </c>
      <c r="F83">
        <f t="shared" si="18"/>
        <v>45.093877173573183</v>
      </c>
      <c r="G83">
        <f t="shared" si="18"/>
        <v>51.535859626940784</v>
      </c>
      <c r="H83">
        <f t="shared" si="18"/>
        <v>57.977842080308385</v>
      </c>
      <c r="I83">
        <f t="shared" si="18"/>
        <v>64.419824533675978</v>
      </c>
      <c r="J83">
        <f t="shared" si="18"/>
        <v>70.861806987043579</v>
      </c>
      <c r="K83">
        <f t="shared" si="18"/>
        <v>77.303789440411165</v>
      </c>
      <c r="M83">
        <f t="shared" si="19"/>
        <v>32.209912266837989</v>
      </c>
      <c r="O83">
        <f t="shared" si="20"/>
        <v>1.9342359767891683E-3</v>
      </c>
      <c r="P83">
        <f t="shared" si="21"/>
        <v>2.2542161527179635E-2</v>
      </c>
      <c r="Q83">
        <f t="shared" si="22"/>
        <v>-1.2096895573060148E-3</v>
      </c>
      <c r="R83">
        <f t="shared" si="23"/>
        <v>-9.3620309625221489E-4</v>
      </c>
      <c r="S83" s="4">
        <f t="shared" si="24"/>
        <v>7.2454641948315347E-4</v>
      </c>
      <c r="T83">
        <f t="shared" si="25"/>
        <v>2.160595843092742E-2</v>
      </c>
      <c r="U83">
        <f t="shared" si="26"/>
        <v>46.257526296144654</v>
      </c>
      <c r="V83">
        <f t="shared" si="27"/>
        <v>8.9472971559273979</v>
      </c>
    </row>
    <row r="84" spans="1:22">
      <c r="A84" s="2">
        <f t="shared" si="28"/>
        <v>8.2792994654459715</v>
      </c>
      <c r="B84">
        <f t="shared" si="17"/>
        <v>5.2020372755029934E-5</v>
      </c>
      <c r="D84">
        <f t="shared" si="18"/>
        <v>31.202072784296266</v>
      </c>
      <c r="E84">
        <f t="shared" si="18"/>
        <v>37.44248734115552</v>
      </c>
      <c r="F84">
        <f t="shared" si="18"/>
        <v>43.682901898014769</v>
      </c>
      <c r="G84">
        <f t="shared" si="18"/>
        <v>49.923316454874026</v>
      </c>
      <c r="H84">
        <f t="shared" si="18"/>
        <v>56.163731011733283</v>
      </c>
      <c r="I84">
        <f t="shared" si="18"/>
        <v>62.404145568592533</v>
      </c>
      <c r="J84">
        <f t="shared" si="18"/>
        <v>68.64456012545179</v>
      </c>
      <c r="K84">
        <f t="shared" si="18"/>
        <v>74.884974682311039</v>
      </c>
      <c r="M84">
        <f t="shared" si="19"/>
        <v>31.202072784296266</v>
      </c>
      <c r="O84">
        <f t="shared" si="20"/>
        <v>1.9342359767891683E-3</v>
      </c>
      <c r="P84">
        <f t="shared" si="21"/>
        <v>2.3669269603538618E-2</v>
      </c>
      <c r="Q84">
        <f t="shared" si="22"/>
        <v>-1.2533381539925816E-3</v>
      </c>
      <c r="R84">
        <f t="shared" si="23"/>
        <v>-9.2379392738935141E-4</v>
      </c>
      <c r="S84" s="4">
        <f t="shared" si="24"/>
        <v>6.8089782279658669E-4</v>
      </c>
      <c r="T84">
        <f t="shared" si="25"/>
        <v>2.2745475676149266E-2</v>
      </c>
      <c r="U84">
        <f t="shared" si="26"/>
        <v>43.945101313222004</v>
      </c>
      <c r="V84">
        <f t="shared" si="27"/>
        <v>8.5000195963678919</v>
      </c>
    </row>
    <row r="85" spans="1:22">
      <c r="A85" s="2">
        <f t="shared" si="28"/>
        <v>8.6932644387182698</v>
      </c>
      <c r="B85">
        <f t="shared" si="17"/>
        <v>5.4621391392781423E-5</v>
      </c>
      <c r="D85">
        <f t="shared" si="18"/>
        <v>30.193621929455251</v>
      </c>
      <c r="E85">
        <f t="shared" si="18"/>
        <v>36.232346315346298</v>
      </c>
      <c r="F85">
        <f t="shared" si="18"/>
        <v>42.271070701237349</v>
      </c>
      <c r="G85">
        <f t="shared" si="18"/>
        <v>48.309795087128407</v>
      </c>
      <c r="H85">
        <f t="shared" si="18"/>
        <v>54.348519473019451</v>
      </c>
      <c r="I85">
        <f t="shared" si="18"/>
        <v>60.387243858910502</v>
      </c>
      <c r="J85">
        <f t="shared" si="18"/>
        <v>66.425968244801552</v>
      </c>
      <c r="K85">
        <f t="shared" si="18"/>
        <v>72.464692630692596</v>
      </c>
      <c r="M85">
        <f t="shared" si="19"/>
        <v>30.193621929455251</v>
      </c>
      <c r="O85">
        <f t="shared" si="20"/>
        <v>1.9342359767891683E-3</v>
      </c>
      <c r="P85">
        <f t="shared" si="21"/>
        <v>2.4852733083715547E-2</v>
      </c>
      <c r="Q85">
        <f t="shared" si="22"/>
        <v>-1.2957451336909555E-3</v>
      </c>
      <c r="R85">
        <f t="shared" si="23"/>
        <v>-9.0957209876443824E-4</v>
      </c>
      <c r="S85" s="4">
        <f t="shared" si="24"/>
        <v>6.3849084309821279E-4</v>
      </c>
      <c r="T85">
        <f t="shared" si="25"/>
        <v>2.3943160984951108E-2</v>
      </c>
      <c r="U85">
        <f t="shared" si="26"/>
        <v>41.750737394388771</v>
      </c>
      <c r="V85">
        <f t="shared" si="27"/>
        <v>8.075577832570362</v>
      </c>
    </row>
    <row r="86" spans="1:22">
      <c r="A86" s="2">
        <f t="shared" si="28"/>
        <v>9.1279276606541835</v>
      </c>
      <c r="B86">
        <f t="shared" si="17"/>
        <v>5.7352460962420499E-5</v>
      </c>
      <c r="D86">
        <f t="shared" si="18"/>
        <v>29.187722075894911</v>
      </c>
      <c r="E86">
        <f t="shared" si="18"/>
        <v>35.025266491073893</v>
      </c>
      <c r="F86">
        <f t="shared" si="18"/>
        <v>40.862810906252875</v>
      </c>
      <c r="G86">
        <f t="shared" si="18"/>
        <v>46.700355321431857</v>
      </c>
      <c r="H86">
        <f t="shared" si="18"/>
        <v>52.537899736610839</v>
      </c>
      <c r="I86">
        <f t="shared" si="18"/>
        <v>58.375444151789821</v>
      </c>
      <c r="J86">
        <f t="shared" si="18"/>
        <v>64.212988566968804</v>
      </c>
      <c r="K86">
        <f t="shared" si="18"/>
        <v>70.050532982147786</v>
      </c>
      <c r="M86">
        <f t="shared" si="19"/>
        <v>29.187722075894911</v>
      </c>
      <c r="O86">
        <f t="shared" si="20"/>
        <v>1.9342359767891683E-3</v>
      </c>
      <c r="P86">
        <f t="shared" si="21"/>
        <v>2.6095369737901327E-2</v>
      </c>
      <c r="Q86">
        <f t="shared" si="22"/>
        <v>-1.3367699999608398E-3</v>
      </c>
      <c r="R86">
        <f t="shared" si="23"/>
        <v>-8.9368595928402479E-4</v>
      </c>
      <c r="S86" s="4">
        <f t="shared" si="24"/>
        <v>5.9746597682832844E-4</v>
      </c>
      <c r="T86">
        <f t="shared" si="25"/>
        <v>2.5201683778617302E-2</v>
      </c>
      <c r="U86">
        <f t="shared" si="26"/>
        <v>39.66874226237104</v>
      </c>
      <c r="V86">
        <f t="shared" si="27"/>
        <v>7.6728708437855015</v>
      </c>
    </row>
    <row r="87" spans="1:22">
      <c r="A87" s="2">
        <f t="shared" si="28"/>
        <v>9.5843240436868928</v>
      </c>
      <c r="B87">
        <f t="shared" si="17"/>
        <v>6.0220084010541528E-5</v>
      </c>
      <c r="D87">
        <f t="shared" si="18"/>
        <v>28.187401089379769</v>
      </c>
      <c r="E87">
        <f t="shared" si="18"/>
        <v>33.824881307255723</v>
      </c>
      <c r="F87">
        <f t="shared" si="18"/>
        <v>39.462361525131676</v>
      </c>
      <c r="G87">
        <f t="shared" si="18"/>
        <v>45.09984174300763</v>
      </c>
      <c r="H87">
        <f t="shared" si="18"/>
        <v>50.737321960883584</v>
      </c>
      <c r="I87">
        <f t="shared" si="18"/>
        <v>56.374802178759538</v>
      </c>
      <c r="J87">
        <f t="shared" si="18"/>
        <v>62.012282396635499</v>
      </c>
      <c r="K87">
        <f t="shared" si="18"/>
        <v>67.649762614511445</v>
      </c>
      <c r="M87">
        <f t="shared" si="19"/>
        <v>28.187401089379769</v>
      </c>
      <c r="O87">
        <f t="shared" si="20"/>
        <v>1.9342359767891683E-3</v>
      </c>
      <c r="P87">
        <f t="shared" si="21"/>
        <v>2.7400138224796394E-2</v>
      </c>
      <c r="Q87">
        <f t="shared" si="22"/>
        <v>-1.3762939358106178E-3</v>
      </c>
      <c r="R87">
        <f t="shared" si="23"/>
        <v>-8.7629461229233793E-4</v>
      </c>
      <c r="S87" s="4">
        <f t="shared" si="24"/>
        <v>5.5794204097855049E-4</v>
      </c>
      <c r="T87">
        <f t="shared" si="25"/>
        <v>2.6523843612504056E-2</v>
      </c>
      <c r="U87">
        <f t="shared" si="26"/>
        <v>37.693587780441753</v>
      </c>
      <c r="V87">
        <f t="shared" si="27"/>
        <v>7.290829357919101</v>
      </c>
    </row>
    <row r="88" spans="1:22">
      <c r="A88" s="2">
        <f t="shared" si="28"/>
        <v>10.063540245871238</v>
      </c>
      <c r="B88">
        <f t="shared" si="17"/>
        <v>6.3231088211068609E-5</v>
      </c>
      <c r="D88">
        <f t="shared" si="18"/>
        <v>27.195518980948499</v>
      </c>
      <c r="E88">
        <f t="shared" si="18"/>
        <v>32.634622777138198</v>
      </c>
      <c r="F88">
        <f t="shared" si="18"/>
        <v>38.073726573327896</v>
      </c>
      <c r="G88">
        <f t="shared" si="18"/>
        <v>43.512830369517602</v>
      </c>
      <c r="H88">
        <f t="shared" si="18"/>
        <v>48.9519341657073</v>
      </c>
      <c r="I88">
        <f t="shared" si="18"/>
        <v>54.391037961896998</v>
      </c>
      <c r="J88">
        <f t="shared" si="18"/>
        <v>59.830141758086704</v>
      </c>
      <c r="K88">
        <f t="shared" si="18"/>
        <v>65.269245554276395</v>
      </c>
      <c r="M88">
        <f t="shared" si="19"/>
        <v>27.195518980948499</v>
      </c>
      <c r="O88">
        <f t="shared" si="20"/>
        <v>1.9342359767891683E-3</v>
      </c>
      <c r="P88">
        <f t="shared" si="21"/>
        <v>2.8770145136036217E-2</v>
      </c>
      <c r="Q88">
        <f t="shared" si="22"/>
        <v>-1.4142203675666383E-3</v>
      </c>
      <c r="R88">
        <f t="shared" si="23"/>
        <v>-8.5756438009928842E-4</v>
      </c>
      <c r="S88" s="4">
        <f t="shared" si="24"/>
        <v>5.2001560922253004E-4</v>
      </c>
      <c r="T88">
        <f t="shared" si="25"/>
        <v>2.791258075593693E-2</v>
      </c>
      <c r="U88">
        <f t="shared" si="26"/>
        <v>35.81992337544871</v>
      </c>
      <c r="V88">
        <f t="shared" si="27"/>
        <v>6.9284184478624198</v>
      </c>
    </row>
    <row r="89" spans="1:22">
      <c r="A89" s="2">
        <f t="shared" si="28"/>
        <v>10.5667172581648</v>
      </c>
      <c r="B89">
        <f t="shared" si="17"/>
        <v>6.6392642621622037E-5</v>
      </c>
      <c r="D89">
        <f t="shared" si="18"/>
        <v>26.214740619857281</v>
      </c>
      <c r="E89">
        <f t="shared" si="18"/>
        <v>31.457688743828736</v>
      </c>
      <c r="F89">
        <f t="shared" si="18"/>
        <v>36.700636867800192</v>
      </c>
      <c r="G89">
        <f t="shared" si="18"/>
        <v>41.943584991771651</v>
      </c>
      <c r="H89">
        <f t="shared" si="18"/>
        <v>47.18653311574311</v>
      </c>
      <c r="I89">
        <f t="shared" si="18"/>
        <v>52.429481239714562</v>
      </c>
      <c r="J89">
        <f t="shared" si="18"/>
        <v>57.672429363686021</v>
      </c>
      <c r="K89">
        <f t="shared" si="18"/>
        <v>62.915377487657473</v>
      </c>
      <c r="M89">
        <f t="shared" si="19"/>
        <v>26.214740619857281</v>
      </c>
      <c r="O89">
        <f t="shared" si="20"/>
        <v>1.9342359767891683E-3</v>
      </c>
      <c r="P89">
        <f t="shared" si="21"/>
        <v>3.0208652392838028E-2</v>
      </c>
      <c r="Q89">
        <f t="shared" si="22"/>
        <v>-1.4504749085362042E-3</v>
      </c>
      <c r="R89">
        <f t="shared" si="23"/>
        <v>-8.3766538141885464E-4</v>
      </c>
      <c r="S89" s="4">
        <f t="shared" si="24"/>
        <v>4.8376106825296413E-4</v>
      </c>
      <c r="T89">
        <f t="shared" si="25"/>
        <v>2.9370987011419172E-2</v>
      </c>
      <c r="U89">
        <f t="shared" si="26"/>
        <v>34.042587163526818</v>
      </c>
      <c r="V89">
        <f t="shared" si="27"/>
        <v>6.5846396834674694</v>
      </c>
    </row>
    <row r="90" spans="1:22">
      <c r="A90" s="2">
        <f t="shared" si="28"/>
        <v>11.095053121073041</v>
      </c>
      <c r="B90">
        <f t="shared" si="17"/>
        <v>6.9712274752703132E-5</v>
      </c>
      <c r="D90">
        <f t="shared" si="18"/>
        <v>25.247514728504015</v>
      </c>
      <c r="E90">
        <f t="shared" si="18"/>
        <v>30.297017674204817</v>
      </c>
      <c r="F90">
        <f t="shared" si="18"/>
        <v>35.346520619905618</v>
      </c>
      <c r="G90">
        <f t="shared" si="18"/>
        <v>40.396023565606427</v>
      </c>
      <c r="H90">
        <f t="shared" si="18"/>
        <v>45.445526511307229</v>
      </c>
      <c r="I90">
        <f t="shared" si="18"/>
        <v>50.49502945700803</v>
      </c>
      <c r="J90">
        <f t="shared" si="18"/>
        <v>55.544532402708839</v>
      </c>
      <c r="K90">
        <f t="shared" si="18"/>
        <v>60.594035348409633</v>
      </c>
      <c r="M90">
        <f t="shared" si="19"/>
        <v>25.247514728504015</v>
      </c>
      <c r="O90">
        <f t="shared" si="20"/>
        <v>1.9342359767891683E-3</v>
      </c>
      <c r="P90">
        <f t="shared" si="21"/>
        <v>3.1719085012479928E-2</v>
      </c>
      <c r="Q90">
        <f t="shared" si="22"/>
        <v>-1.4850047486476771E-3</v>
      </c>
      <c r="R90">
        <f t="shared" si="23"/>
        <v>-8.1676833131001279E-4</v>
      </c>
      <c r="S90" s="4">
        <f t="shared" si="24"/>
        <v>4.4923122814149118E-4</v>
      </c>
      <c r="T90">
        <f t="shared" si="25"/>
        <v>3.0902316681169915E-2</v>
      </c>
      <c r="U90">
        <f t="shared" si="26"/>
        <v>32.356614647265786</v>
      </c>
      <c r="V90">
        <f t="shared" si="27"/>
        <v>6.2585328137844849</v>
      </c>
    </row>
    <row r="91" spans="1:22">
      <c r="A91" s="2">
        <f t="shared" si="28"/>
        <v>11.649805777126694</v>
      </c>
      <c r="B91">
        <f t="shared" si="17"/>
        <v>7.3197888490338306E-5</v>
      </c>
      <c r="D91">
        <f t="shared" si="18"/>
        <v>24.296059106446624</v>
      </c>
      <c r="E91">
        <f t="shared" si="18"/>
        <v>29.155270927735948</v>
      </c>
      <c r="F91">
        <f t="shared" si="18"/>
        <v>34.014482749025269</v>
      </c>
      <c r="G91">
        <f t="shared" si="18"/>
        <v>38.873694570314598</v>
      </c>
      <c r="H91">
        <f t="shared" si="18"/>
        <v>43.732906391603926</v>
      </c>
      <c r="I91">
        <f t="shared" si="18"/>
        <v>48.592118212893247</v>
      </c>
      <c r="J91">
        <f t="shared" si="18"/>
        <v>53.451330034182575</v>
      </c>
      <c r="K91">
        <f t="shared" si="18"/>
        <v>58.310541855471897</v>
      </c>
      <c r="M91">
        <f t="shared" si="19"/>
        <v>24.296059106446624</v>
      </c>
      <c r="O91">
        <f t="shared" si="20"/>
        <v>1.9342359767891683E-3</v>
      </c>
      <c r="P91">
        <f t="shared" si="21"/>
        <v>3.3305039263103929E-2</v>
      </c>
      <c r="Q91">
        <f t="shared" si="22"/>
        <v>-1.517777573751977E-3</v>
      </c>
      <c r="R91">
        <f t="shared" si="23"/>
        <v>-7.9504164955705996E-4</v>
      </c>
      <c r="S91" s="4">
        <f t="shared" si="24"/>
        <v>4.1645840303719127E-4</v>
      </c>
      <c r="T91">
        <f t="shared" si="25"/>
        <v>3.2509997613546872E-2</v>
      </c>
      <c r="U91">
        <f t="shared" si="26"/>
        <v>30.757244950663019</v>
      </c>
      <c r="V91">
        <f t="shared" si="27"/>
        <v>5.9491769730489397</v>
      </c>
    </row>
    <row r="92" spans="1:22">
      <c r="A92" s="2">
        <f t="shared" si="28"/>
        <v>12.232296065983029</v>
      </c>
      <c r="B92">
        <f t="shared" si="17"/>
        <v>7.685778291485522E-5</v>
      </c>
      <c r="D92">
        <f t="shared" si="18"/>
        <v>23.362351796241263</v>
      </c>
      <c r="E92">
        <f t="shared" si="18"/>
        <v>28.034822155489515</v>
      </c>
      <c r="F92">
        <f t="shared" si="18"/>
        <v>32.707292514737766</v>
      </c>
      <c r="G92">
        <f t="shared" si="18"/>
        <v>37.379762873986024</v>
      </c>
      <c r="H92">
        <f t="shared" si="18"/>
        <v>42.052233233234276</v>
      </c>
      <c r="I92">
        <f t="shared" si="18"/>
        <v>46.724703592482527</v>
      </c>
      <c r="J92">
        <f t="shared" si="18"/>
        <v>51.397173951730785</v>
      </c>
      <c r="K92">
        <f t="shared" si="18"/>
        <v>56.069644310979029</v>
      </c>
      <c r="M92">
        <f t="shared" si="19"/>
        <v>23.362351796241263</v>
      </c>
      <c r="O92">
        <f t="shared" si="20"/>
        <v>1.9342359767891683E-3</v>
      </c>
      <c r="P92">
        <f t="shared" si="21"/>
        <v>3.4970291226259123E-2</v>
      </c>
      <c r="Q92">
        <f t="shared" si="22"/>
        <v>-1.5487801084311699E-3</v>
      </c>
      <c r="R92">
        <f t="shared" si="23"/>
        <v>-7.7264893812839183E-4</v>
      </c>
      <c r="S92" s="4">
        <f t="shared" si="24"/>
        <v>3.854558683579984E-4</v>
      </c>
      <c r="T92">
        <f t="shared" si="25"/>
        <v>3.4197642288130728E-2</v>
      </c>
      <c r="U92">
        <f t="shared" si="26"/>
        <v>29.239924647802265</v>
      </c>
      <c r="V92">
        <f t="shared" si="27"/>
        <v>5.6556914212383491</v>
      </c>
    </row>
    <row r="93" spans="1:22">
      <c r="A93" s="2">
        <f t="shared" si="28"/>
        <v>12.843910869282182</v>
      </c>
      <c r="B93">
        <f t="shared" si="17"/>
        <v>8.0700672060597992E-5</v>
      </c>
      <c r="D93">
        <f t="shared" si="18"/>
        <v>22.448127718327392</v>
      </c>
      <c r="E93">
        <f t="shared" si="18"/>
        <v>26.937753261992871</v>
      </c>
      <c r="F93">
        <f t="shared" si="18"/>
        <v>31.427378805658346</v>
      </c>
      <c r="G93">
        <f t="shared" si="18"/>
        <v>35.917004349323825</v>
      </c>
      <c r="H93">
        <f t="shared" si="18"/>
        <v>40.406629892989308</v>
      </c>
      <c r="I93">
        <f t="shared" si="18"/>
        <v>44.896255436654783</v>
      </c>
      <c r="J93">
        <f t="shared" si="18"/>
        <v>49.385880980320266</v>
      </c>
      <c r="K93">
        <f t="shared" si="18"/>
        <v>53.875506523985742</v>
      </c>
      <c r="M93">
        <f t="shared" si="19"/>
        <v>22.448127718327392</v>
      </c>
      <c r="O93">
        <f t="shared" si="20"/>
        <v>1.9342359767891683E-3</v>
      </c>
      <c r="P93">
        <f t="shared" si="21"/>
        <v>3.6718805787572084E-2</v>
      </c>
      <c r="Q93">
        <f t="shared" si="22"/>
        <v>-1.5780163794470992E-3</v>
      </c>
      <c r="R93">
        <f t="shared" si="23"/>
        <v>-7.4974686347182272E-4</v>
      </c>
      <c r="S93" s="4">
        <f t="shared" si="24"/>
        <v>3.562195973420691E-4</v>
      </c>
      <c r="T93">
        <f t="shared" si="25"/>
        <v>3.596905892410026E-2</v>
      </c>
      <c r="U93">
        <f t="shared" si="26"/>
        <v>27.800309317372264</v>
      </c>
      <c r="V93">
        <f t="shared" si="27"/>
        <v>5.377235844752855</v>
      </c>
    </row>
    <row r="94" spans="1:22">
      <c r="A94" s="2">
        <f t="shared" si="28"/>
        <v>13.486106412746292</v>
      </c>
      <c r="B94">
        <f t="shared" si="17"/>
        <v>8.4735705663627894E-5</v>
      </c>
      <c r="D94">
        <f t="shared" si="18"/>
        <v>21.554880168653199</v>
      </c>
      <c r="E94">
        <f t="shared" si="18"/>
        <v>25.865856202383839</v>
      </c>
      <c r="F94">
        <f t="shared" si="18"/>
        <v>30.176832236114475</v>
      </c>
      <c r="G94">
        <f t="shared" si="18"/>
        <v>34.487808269845118</v>
      </c>
      <c r="H94">
        <f t="shared" si="18"/>
        <v>38.798784303575758</v>
      </c>
      <c r="I94">
        <f t="shared" si="18"/>
        <v>43.109760337306398</v>
      </c>
      <c r="J94">
        <f t="shared" si="18"/>
        <v>47.420736371037044</v>
      </c>
      <c r="K94">
        <f t="shared" si="18"/>
        <v>51.731712404767677</v>
      </c>
      <c r="M94">
        <f t="shared" si="19"/>
        <v>21.554880168653199</v>
      </c>
      <c r="O94">
        <f t="shared" si="20"/>
        <v>1.9342359767891683E-3</v>
      </c>
      <c r="P94">
        <f t="shared" si="21"/>
        <v>3.855474607695069E-2</v>
      </c>
      <c r="Q94">
        <f t="shared" si="22"/>
        <v>-1.6055057943382906E-3</v>
      </c>
      <c r="R94">
        <f t="shared" si="23"/>
        <v>-7.2648345658987137E-4</v>
      </c>
      <c r="S94" s="4">
        <f t="shared" si="24"/>
        <v>3.2873018245087771E-4</v>
      </c>
      <c r="T94">
        <f t="shared" si="25"/>
        <v>3.782826262036082E-2</v>
      </c>
      <c r="U94">
        <f t="shared" si="26"/>
        <v>26.434263014698018</v>
      </c>
      <c r="V94">
        <f t="shared" si="27"/>
        <v>5.11301025429362</v>
      </c>
    </row>
    <row r="95" spans="1:22">
      <c r="A95" s="2">
        <f t="shared" si="28"/>
        <v>14.160411733383606</v>
      </c>
      <c r="B95">
        <f t="shared" si="17"/>
        <v>8.897249094680929E-5</v>
      </c>
      <c r="D95">
        <f t="shared" si="18"/>
        <v>20.683866489822979</v>
      </c>
      <c r="E95">
        <f t="shared" si="18"/>
        <v>24.820639787787574</v>
      </c>
      <c r="F95">
        <f t="shared" si="18"/>
        <v>28.957413085752169</v>
      </c>
      <c r="G95">
        <f t="shared" si="18"/>
        <v>33.094186383716767</v>
      </c>
      <c r="H95">
        <f t="shared" si="18"/>
        <v>37.230959681681362</v>
      </c>
      <c r="I95">
        <f t="shared" si="18"/>
        <v>41.367732979645957</v>
      </c>
      <c r="J95">
        <f t="shared" si="18"/>
        <v>45.50450627761056</v>
      </c>
      <c r="K95">
        <f t="shared" si="18"/>
        <v>49.641279575575147</v>
      </c>
      <c r="M95">
        <f t="shared" si="19"/>
        <v>20.683866489822979</v>
      </c>
      <c r="O95">
        <f t="shared" si="20"/>
        <v>1.9342359767891683E-3</v>
      </c>
      <c r="P95">
        <f t="shared" si="21"/>
        <v>4.0482483380798226E-2</v>
      </c>
      <c r="Q95">
        <f t="shared" si="22"/>
        <v>-1.6312811223996822E-3</v>
      </c>
      <c r="R95">
        <f t="shared" si="23"/>
        <v>-7.0299682424952237E-4</v>
      </c>
      <c r="S95" s="4">
        <f t="shared" si="24"/>
        <v>3.0295485438948605E-4</v>
      </c>
      <c r="T95">
        <f t="shared" si="25"/>
        <v>3.9779486556548706E-2</v>
      </c>
      <c r="U95">
        <f t="shared" si="26"/>
        <v>25.137855894801</v>
      </c>
      <c r="V95">
        <f t="shared" si="27"/>
        <v>4.8622545251065761</v>
      </c>
    </row>
    <row r="96" spans="1:22">
      <c r="A96" s="2">
        <f t="shared" si="28"/>
        <v>14.868432320052786</v>
      </c>
      <c r="B96">
        <f t="shared" si="17"/>
        <v>9.3421115494149765E-5</v>
      </c>
      <c r="D96">
        <f t="shared" si="18"/>
        <v>19.836117189550791</v>
      </c>
      <c r="E96">
        <f t="shared" si="18"/>
        <v>23.803340627460948</v>
      </c>
      <c r="F96">
        <f t="shared" si="18"/>
        <v>27.770564065371104</v>
      </c>
      <c r="G96">
        <f t="shared" si="18"/>
        <v>31.737787503281268</v>
      </c>
      <c r="H96">
        <f t="shared" si="18"/>
        <v>35.705010941191425</v>
      </c>
      <c r="I96">
        <f t="shared" si="18"/>
        <v>39.672234379101582</v>
      </c>
      <c r="J96">
        <f t="shared" si="18"/>
        <v>43.639457817011746</v>
      </c>
      <c r="K96">
        <f t="shared" si="18"/>
        <v>47.606681254921895</v>
      </c>
      <c r="M96">
        <f t="shared" si="19"/>
        <v>19.836117189550791</v>
      </c>
      <c r="O96">
        <f t="shared" si="20"/>
        <v>1.9342359767891683E-3</v>
      </c>
      <c r="P96">
        <f t="shared" si="21"/>
        <v>4.2506607549838142E-2</v>
      </c>
      <c r="Q96">
        <f t="shared" si="22"/>
        <v>-1.655386454734798E-3</v>
      </c>
      <c r="R96">
        <f t="shared" si="23"/>
        <v>-6.7941424898075033E-4</v>
      </c>
      <c r="S96" s="4">
        <f t="shared" si="24"/>
        <v>2.7884952205437029E-4</v>
      </c>
      <c r="T96">
        <f t="shared" si="25"/>
        <v>4.1827193300857393E-2</v>
      </c>
      <c r="U96">
        <f t="shared" si="26"/>
        <v>23.907360244711821</v>
      </c>
      <c r="V96">
        <f t="shared" si="27"/>
        <v>4.6242476295380701</v>
      </c>
    </row>
    <row r="97" spans="1:22">
      <c r="A97" s="2">
        <f t="shared" si="28"/>
        <v>15.611853936055427</v>
      </c>
      <c r="B97">
        <f t="shared" si="17"/>
        <v>9.809217126885726E-5</v>
      </c>
      <c r="D97">
        <f t="shared" ref="D97:K97" si="29">MIN($M97*(1+D$13),(100-($E$10/6.3)*D$14))</f>
        <v>19.012447782198141</v>
      </c>
      <c r="E97">
        <f t="shared" si="29"/>
        <v>22.814937338637769</v>
      </c>
      <c r="F97">
        <f t="shared" si="29"/>
        <v>26.617426895077397</v>
      </c>
      <c r="G97">
        <f t="shared" si="29"/>
        <v>30.419916451517025</v>
      </c>
      <c r="H97">
        <f t="shared" si="29"/>
        <v>34.222406007956657</v>
      </c>
      <c r="I97">
        <f t="shared" si="29"/>
        <v>38.024895564396282</v>
      </c>
      <c r="J97">
        <f t="shared" si="29"/>
        <v>41.827385120835913</v>
      </c>
      <c r="K97">
        <f t="shared" si="29"/>
        <v>45.629874677275538</v>
      </c>
      <c r="M97">
        <f t="shared" si="19"/>
        <v>19.012447782198141</v>
      </c>
      <c r="O97">
        <f t="shared" si="20"/>
        <v>1.9342359767891683E-3</v>
      </c>
      <c r="P97">
        <f t="shared" si="21"/>
        <v>4.4631937927330056E-2</v>
      </c>
      <c r="Q97">
        <f t="shared" si="22"/>
        <v>-1.6778752075910757E-3</v>
      </c>
      <c r="R97">
        <f t="shared" si="23"/>
        <v>-6.5585164392296719E-4</v>
      </c>
      <c r="S97" s="4">
        <f t="shared" si="24"/>
        <v>2.5636076919809256E-4</v>
      </c>
      <c r="T97">
        <f t="shared" si="25"/>
        <v>4.3976086283407087E-2</v>
      </c>
      <c r="U97">
        <f t="shared" si="26"/>
        <v>22.73924519260915</v>
      </c>
      <c r="V97">
        <f t="shared" si="27"/>
        <v>4.3983066136574758</v>
      </c>
    </row>
    <row r="98" spans="1:22">
      <c r="A98" s="2"/>
      <c r="S98" s="4"/>
    </row>
    <row r="99" spans="1:22">
      <c r="A99" s="2"/>
      <c r="S99" s="4"/>
    </row>
    <row r="100" spans="1:22">
      <c r="A100" s="2"/>
      <c r="S100" s="4"/>
    </row>
    <row r="101" spans="1:22">
      <c r="A101" s="2"/>
      <c r="S101" s="4"/>
    </row>
    <row r="102" spans="1:22">
      <c r="A102" s="2"/>
      <c r="S102" s="4"/>
    </row>
    <row r="103" spans="1:22">
      <c r="A103" s="2"/>
      <c r="S103" s="4"/>
    </row>
    <row r="104" spans="1:22">
      <c r="A104" s="2"/>
      <c r="S104" s="4"/>
    </row>
    <row r="105" spans="1:22">
      <c r="A105" s="2"/>
      <c r="S105" s="4"/>
    </row>
    <row r="106" spans="1:22">
      <c r="A106" s="2"/>
      <c r="S106" s="4"/>
    </row>
    <row r="107" spans="1:22">
      <c r="A107" s="2"/>
      <c r="S107" s="4"/>
    </row>
    <row r="108" spans="1:22">
      <c r="A108" s="2"/>
      <c r="S108" s="4"/>
    </row>
    <row r="109" spans="1:22">
      <c r="A109" s="2"/>
      <c r="S109" s="4"/>
    </row>
    <row r="110" spans="1:22">
      <c r="A110" s="2"/>
      <c r="S110" s="4"/>
    </row>
    <row r="111" spans="1:22">
      <c r="A111" s="2"/>
      <c r="S111" s="4"/>
    </row>
    <row r="112" spans="1:22">
      <c r="A112" s="2"/>
      <c r="S112" s="4"/>
    </row>
    <row r="113" spans="1:19">
      <c r="A113" s="2"/>
      <c r="S113" s="4"/>
    </row>
    <row r="114" spans="1:19">
      <c r="A114" s="2"/>
      <c r="S114" s="4"/>
    </row>
    <row r="115" spans="1:19">
      <c r="A115" s="2"/>
      <c r="S115" s="4"/>
    </row>
    <row r="116" spans="1:19">
      <c r="A116" s="2"/>
      <c r="S116" s="4"/>
    </row>
    <row r="117" spans="1:19">
      <c r="A117" s="2"/>
      <c r="S117" s="4"/>
    </row>
    <row r="118" spans="1:19">
      <c r="A118" s="2"/>
      <c r="S118" s="4"/>
    </row>
    <row r="119" spans="1:19">
      <c r="A119" s="2"/>
      <c r="S119" s="4"/>
    </row>
    <row r="120" spans="1:19">
      <c r="A120" s="2"/>
      <c r="S120" s="4"/>
    </row>
    <row r="121" spans="1:19">
      <c r="A121" s="2"/>
      <c r="S121" s="4"/>
    </row>
    <row r="122" spans="1:19">
      <c r="A122" s="2"/>
      <c r="S122" s="4"/>
    </row>
    <row r="123" spans="1:19">
      <c r="A123" s="2"/>
      <c r="S123" s="4"/>
    </row>
    <row r="124" spans="1:19">
      <c r="A124" s="2"/>
      <c r="S124" s="4"/>
    </row>
    <row r="125" spans="1:19">
      <c r="A125" s="2"/>
      <c r="S125" s="4"/>
    </row>
    <row r="126" spans="1:19">
      <c r="A126" s="2"/>
      <c r="S126" s="4"/>
    </row>
    <row r="127" spans="1:19">
      <c r="A127" s="2"/>
      <c r="S127" s="4"/>
    </row>
    <row r="128" spans="1:19">
      <c r="A128" s="2"/>
      <c r="S128" s="4"/>
    </row>
    <row r="129" spans="1:19">
      <c r="A129" s="2"/>
      <c r="S129" s="4"/>
    </row>
    <row r="130" spans="1:19">
      <c r="A130" s="2"/>
      <c r="S130" s="4"/>
    </row>
    <row r="131" spans="1:19">
      <c r="A131" s="2"/>
      <c r="S131" s="4"/>
    </row>
    <row r="132" spans="1:19">
      <c r="A132" s="2"/>
      <c r="S132" s="4"/>
    </row>
    <row r="133" spans="1:19">
      <c r="A133" s="2"/>
      <c r="S133" s="4"/>
    </row>
    <row r="134" spans="1:19">
      <c r="A134" s="2"/>
      <c r="S134" s="4"/>
    </row>
    <row r="135" spans="1:19">
      <c r="A135" s="2"/>
      <c r="S135" s="4"/>
    </row>
    <row r="136" spans="1:19">
      <c r="A136" s="2"/>
      <c r="S136" s="4"/>
    </row>
    <row r="137" spans="1:19">
      <c r="A137" s="2"/>
      <c r="S137" s="4"/>
    </row>
    <row r="138" spans="1:19">
      <c r="A138" s="2"/>
      <c r="S138" s="4"/>
    </row>
    <row r="139" spans="1:19">
      <c r="A139" s="2"/>
      <c r="S139" s="4"/>
    </row>
    <row r="140" spans="1:19">
      <c r="A140" s="2"/>
      <c r="S140" s="4"/>
    </row>
    <row r="141" spans="1:19">
      <c r="A141" s="2"/>
    </row>
    <row r="142" spans="1:19">
      <c r="A142" s="2"/>
    </row>
    <row r="143" spans="1:19">
      <c r="A143" s="2"/>
    </row>
    <row r="144" spans="1:19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Magic and inductor</vt:lpstr>
      <vt:lpstr>Biased</vt:lpstr>
      <vt:lpstr>Magic and Inductor Chart2</vt:lpstr>
      <vt:lpstr>Biased Chart1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MOSkin</dc:creator>
  <cp:lastModifiedBy>Alex</cp:lastModifiedBy>
  <cp:lastPrinted>2016-06-17T08:56:12Z</cp:lastPrinted>
  <dcterms:created xsi:type="dcterms:W3CDTF">2015-07-10T09:23:02Z</dcterms:created>
  <dcterms:modified xsi:type="dcterms:W3CDTF">2016-06-17T08:57:59Z</dcterms:modified>
</cp:coreProperties>
</file>